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firstSheet="12" activeTab="15"/>
  </bookViews>
  <sheets>
    <sheet name="Organic Chemistry-III " sheetId="1" r:id="rId1"/>
    <sheet name="Physical Chemistry-I" sheetId="2" r:id="rId2"/>
    <sheet name="Physical Chemistry-IV" sheetId="3" r:id="rId3"/>
    <sheet name="Organic Chemistry II " sheetId="4" r:id="rId4"/>
    <sheet name="Organometallic Chemistry" sheetId="5" r:id="rId5"/>
    <sheet name=" Physical Chemistry II " sheetId="6" r:id="rId6"/>
    <sheet name="Phys Chem III" sheetId="7" r:id="rId7"/>
    <sheet name="Organic Chemistry I " sheetId="8" r:id="rId8"/>
    <sheet name="SPECTROSCOPY" sheetId="9" r:id="rId9"/>
    <sheet name="Inorganic Chemistry-III" sheetId="10" r:id="rId10"/>
    <sheet name="Quantum Chemistry and Spectrosp" sheetId="11" r:id="rId11"/>
    <sheet name="Inorganic Chemistry-I" sheetId="12" r:id="rId12"/>
    <sheet name="BIOMOLECULES" sheetId="13" r:id="rId13"/>
    <sheet name="Project " sheetId="14" r:id="rId14"/>
    <sheet name="EVS" sheetId="15" r:id="rId15"/>
    <sheet name="Inorganic Chem-II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<sst xmlns="http://schemas.openxmlformats.org/spreadsheetml/2006/main" count="1084" uniqueCount="115">
  <si>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</si>
  <si>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</si>
  <si>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</si>
  <si>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</si>
  <si>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</si>
  <si>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</si>
  <si>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</si>
  <si>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</si>
  <si>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</si>
  <si>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</si>
  <si>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</si>
  <si>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</si>
  <si>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</si>
  <si>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</si>
  <si>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</si>
  <si>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</si>
  <si>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</si>
  <si>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</si>
  <si>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</si>
  <si>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</si>
  <si>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</si>
  <si>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</si>
  <si>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</si>
  <si>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</si>
  <si>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</si>
  <si>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</si>
  <si>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</si>
  <si>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</si>
  <si>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</si>
  <si>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</si>
  <si>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</si>
  <si>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</si>
  <si>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</si>
  <si>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</si>
  <si>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</si>
  <si>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</si>
  <si>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</si>
  <si>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</si>
  <si>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</si>
  <si>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</si>
  <si>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</si>
  <si>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</si>
  <si>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</si>
  <si>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</si>
  <si>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</si>
  <si>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</si>
  <si>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Attaintment level</t>
  </si>
  <si>
    <t xml:space="preserve">CA </t>
  </si>
  <si>
    <t>180704100002</t>
  </si>
  <si>
    <t>180704100003</t>
  </si>
  <si>
    <t>180704100005</t>
  </si>
  <si>
    <t>180704100006</t>
  </si>
  <si>
    <t>180704100007</t>
  </si>
  <si>
    <t>180704100008</t>
  </si>
  <si>
    <t>180704100009</t>
  </si>
  <si>
    <t>180704100010</t>
  </si>
  <si>
    <t>180704100011</t>
  </si>
  <si>
    <t xml:space="preserve"> Achieved</t>
  </si>
  <si>
    <t xml:space="preserve">Question Paper: Organic Chemistry-III </t>
  </si>
  <si>
    <t>Course Name : Organic Chemistry-III           Department : B.Sc-Chemistry</t>
  </si>
  <si>
    <t>Course Code :       BSCH2402                                      Max Marks :100</t>
  </si>
  <si>
    <t>Question Paper: Physical Chemistry-I</t>
  </si>
  <si>
    <t>Course Name : Physical Chemistry-I          Department : B.Sc-Chemistry</t>
  </si>
  <si>
    <t>Course Code :       BSCH1102                                      Max Marks :100</t>
  </si>
  <si>
    <t>Question Paper: Physical Chemistry-IV</t>
  </si>
  <si>
    <t>Course Name : Physical Chemistry-IV          Department : B.Sc-Chemistry</t>
  </si>
  <si>
    <t>Course Code :       BSCH2403                                      Max Marks :100</t>
  </si>
  <si>
    <t>CO4</t>
  </si>
  <si>
    <t>CO5</t>
  </si>
  <si>
    <t>CO 1, 2, 3,4,5</t>
  </si>
  <si>
    <t>Question Paper:  Organic Chemistry II (BSc Chemistry)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</si>
  <si>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</si>
  <si>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Organic Chemistry II  (BSc Chemistry)        Department : Chemistry (BSc, SoAS)</t>
  </si>
  <si>
    <t>Course Code : BTAB1105                                            Max Marks :100</t>
  </si>
  <si>
    <t>Not Achieved</t>
  </si>
  <si>
    <t>180704100001</t>
  </si>
  <si>
    <t>Question Paper: Organometallic Chemistry</t>
  </si>
  <si>
    <t>Course Name :  Organometallic chemistry                                                                     Department : Chemistry</t>
  </si>
  <si>
    <t>CO 1, 2, 3</t>
  </si>
  <si>
    <t>Question Paper: Physical Chemistry II</t>
  </si>
  <si>
    <t>Course Name : Physical Chemistry II       Department : Chemistry</t>
  </si>
  <si>
    <t>Achieved</t>
  </si>
  <si>
    <t>P013</t>
  </si>
  <si>
    <t>Question Paper: Phys Chem III</t>
  </si>
  <si>
    <t>Course Name : Phys Chem III         Department : Chemistry</t>
  </si>
  <si>
    <t>Question Paper: Organic Chemistry I (BSc Chemistry)</t>
  </si>
  <si>
    <t>Course Name : Organic Chemistry I (BSc Chemistry)          Department : Chemistry (BSc, SoAS)</t>
  </si>
  <si>
    <t>Question Paper: SPECTROSCOPY</t>
  </si>
  <si>
    <t>Course Name :  SPECTROSCOPY                                                                              Department : Chemistry</t>
  </si>
  <si>
    <t>Question Paper:  Inorganic Chemistry-III</t>
  </si>
  <si>
    <t>Course Name : Inorganic Chemistry-III                                                    Department : B.Sc. Chemistry</t>
  </si>
  <si>
    <t>CO 1, 2, 3.4.5</t>
  </si>
  <si>
    <t>Program Name: B.Sc.</t>
  </si>
  <si>
    <t>Course Name :Quantum Chemistry and Spectroscopy     Department : Chemistry</t>
  </si>
  <si>
    <t>Question Paper:  Inorganic Chemistry-I</t>
  </si>
  <si>
    <t>Course Name : Inorganic Chemistry-I        Department : B.Sc. Chemistry</t>
  </si>
  <si>
    <t>180704100004</t>
  </si>
  <si>
    <t>Question Paper: BIOMOLECULES</t>
  </si>
  <si>
    <t>Course Name : BIOMOLECULES         Department : B.Sc. Chemistry</t>
  </si>
  <si>
    <t>CO 1, 2, 3,4.5</t>
  </si>
  <si>
    <t>Course Name : Project       Department : Chemistry</t>
  </si>
  <si>
    <t>Question Paper: ENVIRONMENTAL SCIENCE</t>
  </si>
  <si>
    <t>Course Name : ENVIRONMENTAL SCIENCE        Department : CHEMISTRY</t>
  </si>
  <si>
    <t>Course Code : BSCH2302                                            Max Marks :100</t>
  </si>
  <si>
    <t>Course Code :      BSCH1202                                       Max Marks :100</t>
  </si>
  <si>
    <t>Course Code : BSCH2303                                            Max Marks :100</t>
  </si>
  <si>
    <t>Course Code : BSCH1201                                          Max Marks :100</t>
  </si>
  <si>
    <t>Course Code :         BSCH2401                                Max Marks :100</t>
  </si>
  <si>
    <t>Course Code : BSCH1101                                        Max Marks :100</t>
  </si>
  <si>
    <t>Course Code : FCBS0101                                   Max Marks :100</t>
  </si>
  <si>
    <t>Course Code : CUTM1479                                        Max Marks :100</t>
  </si>
  <si>
    <t>Course Code : CUTM1480                                           Max Marks :100</t>
  </si>
  <si>
    <t>Course Code : CURE2195                                           Max Marks :100</t>
  </si>
  <si>
    <t>Course Code : CUTM1482                                           Max Marks :100</t>
  </si>
  <si>
    <t>CO 1, 2, 3,45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</si>
</sst>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#,##0_);\(&quot;₹&quot;#,##0\)"/>
    <numFmt numFmtId="173" formatCode="&quot;₹&quot;#,##0_);[Red]\(&quot;₹&quot;#,##0\)"/>
    <numFmt numFmtId="174" formatCode="&quot;₹&quot;#,##0.00_);\(&quot;₹&quot;#,##0.00\)"/>
    <numFmt numFmtId="175" formatCode="&quot;₹&quot;#,##0.00_);[Red]\(&quot;₹&quot;#,##0.00\)"/>
    <numFmt numFmtId="176" formatCode="_(&quot;₹&quot;* #,##0_);_(&quot;₹&quot;* \(#,##0\);_(&quot;₹&quot;* &quot;-&quot;_);_(@_)"/>
    <numFmt numFmtId="177" formatCode="_(&quot;₹&quot;* #,##0.00_);_(&quot;₹&quot;* \(#,##0.00\);_(&quot;₹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  <numFmt numFmtId="189" formatCode="#\ ???/???"/>
    <numFmt numFmtId="190" formatCode="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7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7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50" fillId="21" borderId="12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82" fontId="47" fillId="33" borderId="12" xfId="0" applyNumberFormat="1" applyFon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47" fillId="0" borderId="10" xfId="59" applyNumberFormat="1" applyFont="1" applyBorder="1" applyAlignment="1">
      <alignment vertical="center"/>
    </xf>
    <xf numFmtId="0" fontId="47" fillId="35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2" fontId="47" fillId="36" borderId="10" xfId="0" applyNumberFormat="1" applyFont="1" applyFill="1" applyBorder="1" applyAlignment="1">
      <alignment horizontal="center" vertical="center"/>
    </xf>
    <xf numFmtId="1" fontId="50" fillId="37" borderId="10" xfId="0" applyNumberFormat="1" applyFont="1" applyFill="1" applyBorder="1" applyAlignment="1">
      <alignment vertical="center"/>
    </xf>
    <xf numFmtId="2" fontId="5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" fontId="50" fillId="0" borderId="0" xfId="0" applyNumberFormat="1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8" borderId="10" xfId="0" applyNumberFormat="1" applyFill="1" applyBorder="1" applyAlignment="1">
      <alignment horizontal="center" vertical="center"/>
    </xf>
    <xf numFmtId="183" fontId="0" fillId="38" borderId="12" xfId="0" applyNumberForma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83" fontId="47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50" fillId="21" borderId="10" xfId="0" applyNumberFormat="1" applyFont="1" applyFill="1" applyBorder="1" applyAlignment="1">
      <alignment vertical="center"/>
    </xf>
    <xf numFmtId="0" fontId="47" fillId="21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" fontId="47" fillId="21" borderId="10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center"/>
    </xf>
    <xf numFmtId="2" fontId="47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50" fillId="21" borderId="13" xfId="0" applyNumberFormat="1" applyFont="1" applyFill="1" applyBorder="1" applyAlignment="1">
      <alignment vertical="center"/>
    </xf>
    <xf numFmtId="182" fontId="47" fillId="36" borderId="10" xfId="0" applyNumberFormat="1" applyFont="1" applyFill="1" applyBorder="1" applyAlignment="1">
      <alignment horizontal="center" vertical="center"/>
    </xf>
    <xf numFmtId="182" fontId="0" fillId="36" borderId="10" xfId="0" applyNumberFormat="1" applyFill="1" applyBorder="1" applyAlignment="1">
      <alignment horizontal="center" vertical="center"/>
    </xf>
    <xf numFmtId="182" fontId="47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4" xfId="0" applyNumberFormat="1" applyBorder="1" applyAlignment="1">
      <alignment horizontal="center"/>
    </xf>
    <xf numFmtId="1" fontId="0" fillId="33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2" fillId="7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" fontId="50" fillId="39" borderId="12" xfId="0" applyNumberFormat="1" applyFont="1" applyFill="1" applyBorder="1" applyAlignment="1">
      <alignment vertical="center"/>
    </xf>
    <xf numFmtId="0" fontId="56" fillId="0" borderId="15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1" fontId="50" fillId="39" borderId="10" xfId="0" applyNumberFormat="1" applyFont="1" applyFill="1" applyBorder="1" applyAlignment="1">
      <alignment vertical="center"/>
    </xf>
    <xf numFmtId="1" fontId="50" fillId="39" borderId="13" xfId="0" applyNumberFormat="1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0" fillId="21" borderId="10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PO-ATTAINMENT%20FILE\B.Sc\BSC-BBS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UTM\Project\POs%20COs%20411%202022\CO-PO-2022_BSc%20Organic%20Chemistry%20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UTM\Project\POs%20COs%20411%202022\CO-PO-2022_BSc%20_%20Organic%20Chemistry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145">
          <cell r="S2145">
            <v>47</v>
          </cell>
        </row>
        <row r="2146">
          <cell r="S2146">
            <v>43</v>
          </cell>
        </row>
        <row r="2147">
          <cell r="S2147">
            <v>39</v>
          </cell>
        </row>
        <row r="2148">
          <cell r="S2148">
            <v>44</v>
          </cell>
        </row>
        <row r="2149">
          <cell r="S2149">
            <v>41</v>
          </cell>
        </row>
        <row r="2150">
          <cell r="S2150">
            <v>37</v>
          </cell>
        </row>
        <row r="2151">
          <cell r="S2151">
            <v>41</v>
          </cell>
        </row>
        <row r="2152">
          <cell r="S2152">
            <v>38</v>
          </cell>
        </row>
        <row r="2153">
          <cell r="S2153">
            <v>44</v>
          </cell>
        </row>
        <row r="2154">
          <cell r="S2154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I4">
            <v>47</v>
          </cell>
        </row>
        <row r="5">
          <cell r="I5">
            <v>36</v>
          </cell>
        </row>
        <row r="6">
          <cell r="I6">
            <v>36</v>
          </cell>
        </row>
        <row r="7">
          <cell r="I7">
            <v>35</v>
          </cell>
        </row>
        <row r="8">
          <cell r="I8">
            <v>30</v>
          </cell>
        </row>
        <row r="9">
          <cell r="I9">
            <v>29</v>
          </cell>
        </row>
        <row r="10">
          <cell r="I10">
            <v>31</v>
          </cell>
        </row>
        <row r="11">
          <cell r="I11">
            <v>33</v>
          </cell>
        </row>
        <row r="12">
          <cell r="I12">
            <v>34</v>
          </cell>
        </row>
        <row r="13">
          <cell r="I13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inment of COs &amp; POs"/>
    </sheetNames>
    <sheetDataSet>
      <sheetData sheetId="0">
        <row r="11">
          <cell r="D11">
            <v>43.75</v>
          </cell>
        </row>
        <row r="12">
          <cell r="D12">
            <v>41.25</v>
          </cell>
        </row>
        <row r="13">
          <cell r="D13">
            <v>33.75</v>
          </cell>
        </row>
        <row r="14">
          <cell r="D14">
            <v>33.75</v>
          </cell>
        </row>
        <row r="15">
          <cell r="D15">
            <v>25</v>
          </cell>
        </row>
        <row r="16">
          <cell r="D16">
            <v>20</v>
          </cell>
        </row>
        <row r="17">
          <cell r="D17">
            <v>27.500000000000004</v>
          </cell>
        </row>
        <row r="18">
          <cell r="D18">
            <v>20</v>
          </cell>
        </row>
        <row r="19">
          <cell r="D19">
            <v>23.75</v>
          </cell>
        </row>
        <row r="20">
          <cell r="D20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I4">
            <v>46</v>
          </cell>
        </row>
        <row r="5">
          <cell r="I5">
            <v>44</v>
          </cell>
        </row>
        <row r="6">
          <cell r="I6">
            <v>28</v>
          </cell>
        </row>
        <row r="7">
          <cell r="I7">
            <v>30</v>
          </cell>
        </row>
        <row r="8">
          <cell r="I8">
            <v>26</v>
          </cell>
        </row>
        <row r="9">
          <cell r="I9">
            <v>25</v>
          </cell>
        </row>
        <row r="10">
          <cell r="I10">
            <v>27</v>
          </cell>
        </row>
        <row r="11">
          <cell r="I11">
            <v>26</v>
          </cell>
        </row>
        <row r="12">
          <cell r="I12">
            <v>28</v>
          </cell>
        </row>
        <row r="13">
          <cell r="I13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tainment of COs &amp; POs"/>
    </sheetNames>
    <sheetDataSet>
      <sheetData sheetId="0">
        <row r="11">
          <cell r="D11">
            <v>37</v>
          </cell>
        </row>
        <row r="12">
          <cell r="D12">
            <v>32</v>
          </cell>
        </row>
        <row r="13">
          <cell r="D13">
            <v>24</v>
          </cell>
        </row>
        <row r="14">
          <cell r="D14">
            <v>26</v>
          </cell>
        </row>
        <row r="15">
          <cell r="D15">
            <v>15</v>
          </cell>
        </row>
        <row r="16">
          <cell r="D16">
            <v>0</v>
          </cell>
        </row>
        <row r="17">
          <cell r="D17">
            <v>18</v>
          </cell>
        </row>
        <row r="18">
          <cell r="D18">
            <v>14</v>
          </cell>
        </row>
        <row r="19">
          <cell r="D19">
            <v>26</v>
          </cell>
        </row>
        <row r="20">
          <cell r="D20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zoomScale="71" zoomScaleNormal="71" zoomScalePageLayoutView="0" workbookViewId="0" topLeftCell="E10">
      <selection activeCell="K19" sqref="K19"/>
    </sheetView>
  </sheetViews>
  <sheetFormatPr defaultColWidth="5.8515625" defaultRowHeight="15"/>
  <cols>
    <col min="1" max="1" width="56.28125" style="4" bestFit="1" customWidth="1"/>
    <col min="2" max="2" width="20.8515625" style="4" customWidth="1"/>
    <col min="3" max="5" width="17.140625" style="4" customWidth="1"/>
    <col min="6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249" width="5.8515625" style="1" bestFit="1" customWidth="1"/>
    <col min="250" max="16384" width="5.851562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28"/>
      <c r="G2" s="42" t="s">
        <v>35</v>
      </c>
      <c r="H2" s="43"/>
      <c r="I2" s="39"/>
    </row>
    <row r="3" spans="1:23" ht="43.5" customHeight="1">
      <c r="A3" s="135" t="s">
        <v>58</v>
      </c>
      <c r="B3" s="134"/>
      <c r="C3" s="134"/>
      <c r="D3" s="134"/>
      <c r="E3" s="134"/>
      <c r="F3" s="28"/>
      <c r="G3" s="42" t="s">
        <v>37</v>
      </c>
      <c r="H3" s="43"/>
      <c r="I3" s="53" t="s">
        <v>45</v>
      </c>
      <c r="K3" s="45" t="s">
        <v>40</v>
      </c>
      <c r="L3" s="45" t="s">
        <v>46</v>
      </c>
      <c r="N3" s="45" t="s">
        <v>41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59</v>
      </c>
      <c r="B4" s="134"/>
      <c r="C4" s="134"/>
      <c r="D4" s="134"/>
      <c r="E4" s="134"/>
      <c r="F4" s="28"/>
      <c r="G4" s="42" t="s">
        <v>36</v>
      </c>
      <c r="H4" s="43"/>
      <c r="I4" s="39"/>
      <c r="K4" s="46" t="s">
        <v>31</v>
      </c>
      <c r="L4" s="46">
        <v>3</v>
      </c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73" t="s">
        <v>60</v>
      </c>
      <c r="B5" s="40"/>
      <c r="C5" s="40"/>
      <c r="D5" s="40"/>
      <c r="E5" s="40"/>
      <c r="F5" s="28"/>
      <c r="G5" s="42" t="s">
        <v>29</v>
      </c>
      <c r="H5" s="36">
        <v>90</v>
      </c>
      <c r="I5" s="39"/>
      <c r="K5" s="47" t="s">
        <v>32</v>
      </c>
      <c r="L5" s="47">
        <v>2</v>
      </c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v>100</v>
      </c>
      <c r="I6" s="39"/>
      <c r="K6" s="48" t="s">
        <v>33</v>
      </c>
      <c r="L6" s="48">
        <v>1</v>
      </c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1" t="s">
        <v>43</v>
      </c>
      <c r="H7" s="52">
        <f>AVERAGE(H5:H6)</f>
        <v>95</v>
      </c>
      <c r="I7" s="44">
        <v>0.6</v>
      </c>
      <c r="K7" s="49" t="s">
        <v>34</v>
      </c>
      <c r="L7" s="49">
        <v>0</v>
      </c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1" t="s">
        <v>38</v>
      </c>
      <c r="H8" s="42" t="s">
        <v>57</v>
      </c>
      <c r="I8" s="39"/>
    </row>
    <row r="9" spans="2:23" ht="24.75" customHeight="1">
      <c r="B9" s="5" t="s">
        <v>5</v>
      </c>
      <c r="C9" s="17" t="s">
        <v>69</v>
      </c>
      <c r="D9" s="17"/>
      <c r="E9" s="17" t="s">
        <v>69</v>
      </c>
      <c r="F9" s="29"/>
      <c r="H9" s="37"/>
      <c r="I9" s="37"/>
      <c r="W9" s="21"/>
    </row>
    <row r="10" spans="1:23" s="2" customFormat="1" ht="24.75" customHeight="1">
      <c r="A10" s="8"/>
      <c r="B10" s="5" t="s">
        <v>8</v>
      </c>
      <c r="C10" s="7">
        <v>50</v>
      </c>
      <c r="D10" s="26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180704100001</v>
      </c>
      <c r="C11" s="10">
        <v>46</v>
      </c>
      <c r="D11" s="10">
        <f>COUNTIF(C11:C82,"&gt;="&amp;D10)</f>
        <v>9</v>
      </c>
      <c r="E11" s="10">
        <v>47</v>
      </c>
      <c r="F11" s="30">
        <f>COUNTIF(E11:E82,"&gt;="&amp;F10)</f>
        <v>10</v>
      </c>
      <c r="G11" s="25" t="s">
        <v>6</v>
      </c>
      <c r="H11" s="50">
        <v>3</v>
      </c>
      <c r="I11" s="50">
        <v>2</v>
      </c>
      <c r="J11" s="80">
        <v>2</v>
      </c>
      <c r="K11" s="81"/>
      <c r="L11" s="80"/>
      <c r="M11" s="80">
        <v>2</v>
      </c>
      <c r="N11" s="80"/>
      <c r="O11" s="80">
        <v>1</v>
      </c>
      <c r="P11" s="80"/>
      <c r="Q11" s="80">
        <v>1</v>
      </c>
      <c r="R11" s="80"/>
      <c r="S11" s="80"/>
      <c r="T11" s="80">
        <v>3</v>
      </c>
      <c r="U11" s="80">
        <v>2</v>
      </c>
      <c r="V11" s="80">
        <v>3</v>
      </c>
      <c r="W11" s="21"/>
    </row>
    <row r="12" spans="1:23" ht="24.75" customHeight="1">
      <c r="A12" s="4">
        <v>2</v>
      </c>
      <c r="B12" s="14" t="s">
        <v>48</v>
      </c>
      <c r="C12" s="10">
        <v>42</v>
      </c>
      <c r="D12" s="63">
        <f>(9/10)*100</f>
        <v>90</v>
      </c>
      <c r="E12" s="10">
        <v>47</v>
      </c>
      <c r="F12" s="64">
        <f>(10/10)*100</f>
        <v>100</v>
      </c>
      <c r="G12" s="25" t="s">
        <v>7</v>
      </c>
      <c r="H12" s="20">
        <v>3</v>
      </c>
      <c r="I12" s="20"/>
      <c r="J12" s="80">
        <v>1</v>
      </c>
      <c r="K12" s="80">
        <v>2</v>
      </c>
      <c r="L12" s="79">
        <v>2</v>
      </c>
      <c r="M12" s="79">
        <v>2</v>
      </c>
      <c r="N12" s="79"/>
      <c r="O12" s="79"/>
      <c r="P12" s="79"/>
      <c r="Q12" s="79"/>
      <c r="R12" s="79">
        <v>1</v>
      </c>
      <c r="S12" s="79">
        <v>1</v>
      </c>
      <c r="T12" s="79"/>
      <c r="U12" s="79">
        <v>1</v>
      </c>
      <c r="V12" s="79">
        <v>3</v>
      </c>
      <c r="W12" s="21"/>
    </row>
    <row r="13" spans="1:23" ht="24.75" customHeight="1">
      <c r="A13" s="4">
        <v>3</v>
      </c>
      <c r="B13" s="14" t="s">
        <v>49</v>
      </c>
      <c r="C13" s="10">
        <v>36</v>
      </c>
      <c r="D13" s="10"/>
      <c r="E13" s="10">
        <v>43</v>
      </c>
      <c r="F13" s="31"/>
      <c r="G13" s="25" t="s">
        <v>9</v>
      </c>
      <c r="H13" s="20">
        <v>3</v>
      </c>
      <c r="I13" s="20">
        <v>1</v>
      </c>
      <c r="J13" s="80">
        <v>1</v>
      </c>
      <c r="K13" s="79">
        <v>1</v>
      </c>
      <c r="L13" s="79"/>
      <c r="M13" s="79">
        <v>1</v>
      </c>
      <c r="N13" s="79">
        <v>1</v>
      </c>
      <c r="O13" s="79">
        <v>2</v>
      </c>
      <c r="P13" s="79"/>
      <c r="Q13" s="79">
        <v>1</v>
      </c>
      <c r="R13" s="79"/>
      <c r="S13" s="79"/>
      <c r="T13" s="79">
        <v>1</v>
      </c>
      <c r="U13" s="79"/>
      <c r="V13" s="79"/>
      <c r="W13" s="21"/>
    </row>
    <row r="14" spans="1:23" ht="35.25" customHeight="1">
      <c r="A14" s="4">
        <v>4</v>
      </c>
      <c r="B14" s="14" t="s">
        <v>50</v>
      </c>
      <c r="C14" s="10">
        <v>42</v>
      </c>
      <c r="D14" s="10"/>
      <c r="E14" s="10">
        <v>45</v>
      </c>
      <c r="F14" s="10"/>
      <c r="G14" s="77" t="s">
        <v>67</v>
      </c>
      <c r="H14" s="79">
        <v>3</v>
      </c>
      <c r="I14" s="78">
        <v>2</v>
      </c>
      <c r="J14" s="80"/>
      <c r="K14" s="78"/>
      <c r="L14" s="78">
        <v>1</v>
      </c>
      <c r="M14" s="78"/>
      <c r="N14" s="78">
        <v>2</v>
      </c>
      <c r="O14" s="78"/>
      <c r="P14" s="78">
        <v>1</v>
      </c>
      <c r="Q14" s="78"/>
      <c r="R14" s="78"/>
      <c r="S14" s="78">
        <v>2</v>
      </c>
      <c r="T14" s="78"/>
      <c r="U14" s="78">
        <v>2</v>
      </c>
      <c r="V14" s="78">
        <v>1</v>
      </c>
      <c r="W14" s="21"/>
    </row>
    <row r="15" spans="1:23" ht="37.5" customHeight="1">
      <c r="A15" s="4">
        <v>5</v>
      </c>
      <c r="B15" s="14" t="s">
        <v>51</v>
      </c>
      <c r="C15" s="10">
        <v>34</v>
      </c>
      <c r="D15" s="10"/>
      <c r="E15" s="10">
        <v>42</v>
      </c>
      <c r="F15" s="10"/>
      <c r="G15" s="77" t="s">
        <v>68</v>
      </c>
      <c r="H15" s="79">
        <v>3</v>
      </c>
      <c r="I15" s="78">
        <v>1</v>
      </c>
      <c r="J15" s="80">
        <v>1</v>
      </c>
      <c r="K15" s="78">
        <v>2</v>
      </c>
      <c r="L15" s="78"/>
      <c r="M15" s="78"/>
      <c r="N15" s="78"/>
      <c r="O15" s="78">
        <v>2</v>
      </c>
      <c r="P15" s="78"/>
      <c r="Q15" s="78"/>
      <c r="R15" s="78">
        <v>2</v>
      </c>
      <c r="S15" s="78"/>
      <c r="T15" s="78"/>
      <c r="U15" s="78"/>
      <c r="V15" s="78"/>
      <c r="W15" s="21"/>
    </row>
    <row r="16" spans="1:22" ht="24.75" customHeight="1">
      <c r="A16" s="4">
        <v>6</v>
      </c>
      <c r="B16" s="14" t="s">
        <v>52</v>
      </c>
      <c r="C16" s="10">
        <v>21</v>
      </c>
      <c r="D16" s="10"/>
      <c r="E16" s="10">
        <v>40</v>
      </c>
      <c r="F16" s="10"/>
      <c r="G16" s="74" t="s">
        <v>42</v>
      </c>
      <c r="H16" s="20">
        <f>AVERAGE(H11:H15)</f>
        <v>3</v>
      </c>
      <c r="I16" s="20">
        <f aca="true" t="shared" si="0" ref="I16:V16">AVERAGE(I11:I15)</f>
        <v>1.5</v>
      </c>
      <c r="J16" s="20">
        <f t="shared" si="0"/>
        <v>1.25</v>
      </c>
      <c r="K16" s="20">
        <f t="shared" si="0"/>
        <v>1.6666666666666667</v>
      </c>
      <c r="L16" s="20">
        <f t="shared" si="0"/>
        <v>1.5</v>
      </c>
      <c r="M16" s="20">
        <f t="shared" si="0"/>
        <v>1.6666666666666667</v>
      </c>
      <c r="N16" s="20">
        <f t="shared" si="0"/>
        <v>1.5</v>
      </c>
      <c r="O16" s="20">
        <f t="shared" si="0"/>
        <v>1.6666666666666667</v>
      </c>
      <c r="P16" s="20">
        <f t="shared" si="0"/>
        <v>1</v>
      </c>
      <c r="Q16" s="20">
        <f t="shared" si="0"/>
        <v>1</v>
      </c>
      <c r="R16" s="20">
        <f t="shared" si="0"/>
        <v>1.5</v>
      </c>
      <c r="S16" s="20">
        <f t="shared" si="0"/>
        <v>1.5</v>
      </c>
      <c r="T16" s="20">
        <f t="shared" si="0"/>
        <v>2</v>
      </c>
      <c r="U16" s="20">
        <f t="shared" si="0"/>
        <v>1.6666666666666667</v>
      </c>
      <c r="V16" s="20">
        <f t="shared" si="0"/>
        <v>2.3333333333333335</v>
      </c>
    </row>
    <row r="17" spans="1:22" ht="40.5" customHeight="1">
      <c r="A17" s="4">
        <v>7</v>
      </c>
      <c r="B17" s="14" t="s">
        <v>53</v>
      </c>
      <c r="C17" s="10">
        <v>36</v>
      </c>
      <c r="D17" s="10"/>
      <c r="E17" s="10">
        <v>43</v>
      </c>
      <c r="F17" s="10"/>
      <c r="G17" s="51" t="s">
        <v>44</v>
      </c>
      <c r="H17" s="69">
        <f>(95*H16)/100</f>
        <v>2.85</v>
      </c>
      <c r="I17" s="69">
        <f aca="true" t="shared" si="1" ref="I17:V17">(95*I16)/100</f>
        <v>1.425</v>
      </c>
      <c r="J17" s="69">
        <f t="shared" si="1"/>
        <v>1.1875</v>
      </c>
      <c r="K17" s="69">
        <f t="shared" si="1"/>
        <v>1.5833333333333335</v>
      </c>
      <c r="L17" s="69">
        <f t="shared" si="1"/>
        <v>1.425</v>
      </c>
      <c r="M17" s="69">
        <f t="shared" si="1"/>
        <v>1.5833333333333335</v>
      </c>
      <c r="N17" s="69">
        <f t="shared" si="1"/>
        <v>1.425</v>
      </c>
      <c r="O17" s="69">
        <f t="shared" si="1"/>
        <v>1.5833333333333335</v>
      </c>
      <c r="P17" s="69">
        <f t="shared" si="1"/>
        <v>0.95</v>
      </c>
      <c r="Q17" s="69">
        <f t="shared" si="1"/>
        <v>0.95</v>
      </c>
      <c r="R17" s="69">
        <f t="shared" si="1"/>
        <v>1.425</v>
      </c>
      <c r="S17" s="69">
        <f t="shared" si="1"/>
        <v>1.425</v>
      </c>
      <c r="T17" s="69">
        <f t="shared" si="1"/>
        <v>1.9</v>
      </c>
      <c r="U17" s="69">
        <f t="shared" si="1"/>
        <v>1.5833333333333335</v>
      </c>
      <c r="V17" s="69">
        <f t="shared" si="1"/>
        <v>2.216666666666667</v>
      </c>
    </row>
    <row r="18" spans="1:23" ht="24.75" customHeight="1">
      <c r="A18" s="4">
        <v>8</v>
      </c>
      <c r="B18" s="14" t="s">
        <v>54</v>
      </c>
      <c r="C18" s="10">
        <v>29</v>
      </c>
      <c r="D18" s="10"/>
      <c r="E18" s="10">
        <v>41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 t="s">
        <v>55</v>
      </c>
      <c r="C19" s="10">
        <v>36</v>
      </c>
      <c r="D19" s="10"/>
      <c r="E19" s="10">
        <v>45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 t="s">
        <v>56</v>
      </c>
      <c r="C20" s="10">
        <v>45</v>
      </c>
      <c r="D20" s="10"/>
      <c r="E20" s="10">
        <v>47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/>
      <c r="C21" s="10"/>
      <c r="D21" s="10"/>
      <c r="E21" s="10"/>
      <c r="F21" s="32"/>
      <c r="H21" s="38"/>
      <c r="I21" s="133"/>
      <c r="J21" s="133"/>
      <c r="M21" s="37"/>
      <c r="N21" s="37"/>
      <c r="O21" s="37"/>
      <c r="P21" s="37"/>
      <c r="Q21" s="37"/>
    </row>
    <row r="22" spans="1:17" ht="24.75" customHeight="1">
      <c r="A22" s="4">
        <v>12</v>
      </c>
      <c r="B22" s="14"/>
      <c r="C22" s="10"/>
      <c r="D22" s="10"/>
      <c r="E22" s="10"/>
      <c r="F22" s="32"/>
      <c r="H22" s="57"/>
      <c r="I22" s="70"/>
      <c r="J22" s="70"/>
      <c r="M22" s="37"/>
      <c r="N22" s="37"/>
      <c r="O22" s="37"/>
      <c r="P22" s="37"/>
      <c r="Q22" s="37"/>
    </row>
    <row r="23" spans="1:24" ht="24.75" customHeight="1">
      <c r="A23" s="4">
        <v>13</v>
      </c>
      <c r="B23" s="14"/>
      <c r="C23" s="10"/>
      <c r="D23" s="10"/>
      <c r="E23" s="10"/>
      <c r="F23" s="32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/>
      <c r="C24" s="10"/>
      <c r="D24" s="10"/>
      <c r="E24" s="10"/>
      <c r="F24" s="32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/>
      <c r="C25" s="10"/>
      <c r="D25" s="15"/>
      <c r="E25" s="15"/>
      <c r="F25" s="33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/>
      <c r="C26" s="10"/>
      <c r="D26" s="10"/>
      <c r="E26" s="10"/>
      <c r="F26" s="32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/>
      <c r="C27" s="10"/>
      <c r="D27" s="10"/>
      <c r="E27" s="10"/>
      <c r="F27" s="32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/>
      <c r="C28" s="10"/>
      <c r="D28" s="10"/>
      <c r="E28" s="10"/>
      <c r="F28" s="32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/>
      <c r="C29" s="10"/>
      <c r="D29" s="10"/>
      <c r="E29" s="10"/>
      <c r="F29" s="32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/>
      <c r="C30" s="10"/>
      <c r="D30" s="10"/>
      <c r="E30" s="10"/>
      <c r="F30" s="32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/>
      <c r="C31" s="10"/>
      <c r="D31" s="10"/>
      <c r="E31" s="10"/>
      <c r="F31" s="32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/>
      <c r="C32" s="10"/>
      <c r="D32" s="10"/>
      <c r="E32" s="10"/>
      <c r="F32" s="32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/>
      <c r="C33" s="10"/>
      <c r="D33" s="10"/>
      <c r="E33" s="10"/>
      <c r="F33" s="32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/>
      <c r="C34" s="10"/>
      <c r="D34" s="10"/>
      <c r="E34" s="10"/>
      <c r="F34" s="32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/>
      <c r="C35" s="10"/>
      <c r="D35" s="10"/>
      <c r="E35" s="10"/>
      <c r="F35" s="32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/>
      <c r="C36" s="10"/>
      <c r="D36" s="10"/>
      <c r="E36" s="10"/>
      <c r="F36" s="32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/>
      <c r="C37" s="10"/>
      <c r="D37" s="10"/>
      <c r="E37" s="10"/>
      <c r="F37" s="32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/>
      <c r="C38" s="10"/>
      <c r="D38" s="10"/>
      <c r="E38" s="10"/>
      <c r="F38" s="32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/>
      <c r="C39" s="10"/>
      <c r="D39" s="10"/>
      <c r="E39" s="10"/>
      <c r="F39" s="32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/>
      <c r="C40" s="10"/>
      <c r="D40" s="10"/>
      <c r="E40" s="10"/>
      <c r="F40" s="32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/>
      <c r="C41" s="10"/>
      <c r="D41" s="10"/>
      <c r="E41" s="10"/>
      <c r="F41" s="32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/>
      <c r="C42" s="10"/>
      <c r="D42" s="10"/>
      <c r="E42" s="10"/>
      <c r="F42" s="32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/>
      <c r="C43" s="10"/>
      <c r="D43" s="10"/>
      <c r="E43" s="10"/>
      <c r="F43" s="3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/>
      <c r="C44" s="10"/>
      <c r="D44" s="10"/>
      <c r="E44" s="10"/>
      <c r="F44" s="32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/>
      <c r="C45" s="10"/>
      <c r="D45" s="10"/>
      <c r="E45" s="10"/>
      <c r="F45" s="3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/>
      <c r="C46" s="10"/>
      <c r="D46" s="10"/>
      <c r="E46" s="10"/>
      <c r="F46" s="3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/>
      <c r="C47" s="10"/>
      <c r="D47" s="10"/>
      <c r="E47" s="10"/>
      <c r="F47" s="32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/>
      <c r="C48" s="10"/>
      <c r="D48" s="10"/>
      <c r="E48" s="10"/>
      <c r="F48" s="3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/>
      <c r="C49" s="10"/>
      <c r="D49" s="10"/>
      <c r="E49" s="10"/>
      <c r="F49" s="32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/>
      <c r="C50" s="10"/>
      <c r="D50" s="10"/>
      <c r="E50" s="10"/>
      <c r="F50" s="32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/>
      <c r="C51" s="10"/>
      <c r="D51" s="10"/>
      <c r="E51" s="10"/>
      <c r="F51" s="32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/>
      <c r="C52" s="10"/>
      <c r="D52" s="15"/>
      <c r="E52" s="15"/>
      <c r="F52" s="33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/>
      <c r="C53" s="10"/>
      <c r="D53" s="15"/>
      <c r="E53" s="15"/>
      <c r="F53" s="33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/>
      <c r="C54" s="10"/>
      <c r="D54" s="10"/>
      <c r="E54" s="10"/>
      <c r="F54" s="32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/>
      <c r="C55" s="10"/>
      <c r="D55" s="10"/>
      <c r="E55" s="10"/>
      <c r="F55" s="32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/>
      <c r="C56" s="10"/>
      <c r="D56" s="10"/>
      <c r="E56" s="10"/>
      <c r="F56" s="32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/>
      <c r="C57" s="10"/>
      <c r="D57" s="10"/>
      <c r="E57" s="10"/>
      <c r="F57" s="32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/>
      <c r="C58" s="10"/>
      <c r="D58" s="10"/>
      <c r="E58" s="10"/>
      <c r="F58" s="32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/>
      <c r="C59" s="10"/>
      <c r="D59" s="10"/>
      <c r="E59" s="10"/>
      <c r="F59" s="32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/>
      <c r="C60" s="10"/>
      <c r="D60" s="10"/>
      <c r="E60" s="10"/>
      <c r="F60" s="32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/>
      <c r="C61" s="10"/>
      <c r="D61" s="10"/>
      <c r="E61" s="10"/>
      <c r="F61" s="32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/>
      <c r="C62" s="10"/>
      <c r="D62" s="10"/>
      <c r="E62" s="10"/>
      <c r="F62" s="32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/>
      <c r="C63" s="10"/>
      <c r="D63" s="10"/>
      <c r="E63" s="10"/>
      <c r="F63" s="32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/>
      <c r="C64" s="10"/>
      <c r="D64" s="10"/>
      <c r="E64" s="10"/>
      <c r="F64" s="32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/>
      <c r="C65" s="10"/>
      <c r="D65" s="10"/>
      <c r="E65" s="10"/>
      <c r="F65" s="32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/>
      <c r="C66" s="10"/>
      <c r="D66" s="10"/>
      <c r="E66" s="10"/>
      <c r="F66" s="32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/>
      <c r="C67" s="10"/>
      <c r="D67" s="10"/>
      <c r="E67" s="10"/>
      <c r="F67" s="32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/>
      <c r="C68" s="10"/>
      <c r="D68" s="10"/>
      <c r="E68" s="10"/>
      <c r="F68" s="32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/>
      <c r="C69" s="10"/>
      <c r="D69" s="10"/>
      <c r="E69" s="10"/>
      <c r="F69" s="32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/>
      <c r="C70" s="10"/>
      <c r="D70" s="10"/>
      <c r="E70" s="10"/>
      <c r="F70" s="32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/>
      <c r="C71" s="10"/>
      <c r="D71" s="10"/>
      <c r="E71" s="10"/>
      <c r="F71" s="32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/>
      <c r="C72" s="10"/>
      <c r="D72" s="10"/>
      <c r="E72" s="10"/>
      <c r="F72" s="32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/>
      <c r="C73" s="10"/>
      <c r="D73" s="10"/>
      <c r="E73" s="10"/>
      <c r="F73" s="32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/>
      <c r="C74" s="10"/>
      <c r="D74" s="10"/>
      <c r="E74" s="10"/>
      <c r="F74" s="32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/>
      <c r="C75" s="10"/>
      <c r="D75" s="10"/>
      <c r="E75" s="10"/>
      <c r="F75" s="32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/>
      <c r="C76" s="10"/>
      <c r="D76" s="10"/>
      <c r="E76" s="10"/>
      <c r="F76" s="32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/>
      <c r="C77" s="10"/>
      <c r="D77" s="10"/>
      <c r="E77" s="10"/>
      <c r="F77" s="32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10"/>
      <c r="D78" s="10"/>
      <c r="E78" s="10"/>
      <c r="F78" s="32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10"/>
      <c r="D79" s="10"/>
      <c r="E79" s="10"/>
      <c r="F79" s="32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10"/>
      <c r="D80" s="15"/>
      <c r="E80" s="15"/>
      <c r="F80" s="33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10"/>
      <c r="D81" s="15"/>
      <c r="E81" s="15"/>
      <c r="F81" s="33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10"/>
      <c r="D82" s="10"/>
      <c r="E82" s="10"/>
      <c r="F82" s="32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O3:W7"/>
    <mergeCell ref="G1:M1"/>
    <mergeCell ref="I21:J21"/>
    <mergeCell ref="A2:E2"/>
    <mergeCell ref="A3:E3"/>
    <mergeCell ref="A4:E4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C7">
      <selection activeCell="H17" sqref="H17:V17"/>
    </sheetView>
  </sheetViews>
  <sheetFormatPr defaultColWidth="9.140625" defaultRowHeight="15"/>
  <cols>
    <col min="2" max="2" width="14.57421875" style="0" customWidth="1"/>
  </cols>
  <sheetData>
    <row r="1" spans="1:23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5" t="s">
        <v>89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90</v>
      </c>
      <c r="B4" s="135"/>
      <c r="C4" s="135"/>
      <c r="D4" s="135"/>
      <c r="E4" s="135"/>
      <c r="F4" s="86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129" t="s">
        <v>107</v>
      </c>
      <c r="B5" s="85"/>
      <c r="C5" s="85"/>
      <c r="D5" s="85"/>
      <c r="E5" s="85"/>
      <c r="F5" s="86"/>
      <c r="G5" s="42" t="s">
        <v>29</v>
      </c>
      <c r="H5" s="63">
        <f>(10/10)*100</f>
        <v>100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1">
      <c r="A6" s="4"/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64">
        <f>(9/10)*100</f>
        <v>90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ht="57.75">
      <c r="A7" s="4"/>
      <c r="B7" s="110" t="s">
        <v>2</v>
      </c>
      <c r="C7" s="17" t="s">
        <v>10</v>
      </c>
      <c r="D7" s="17"/>
      <c r="E7" s="17" t="s">
        <v>10</v>
      </c>
      <c r="F7" s="17"/>
      <c r="G7" s="41" t="s">
        <v>43</v>
      </c>
      <c r="H7" s="52">
        <f>AVERAGE(H5:H6)</f>
        <v>95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4.25">
      <c r="A8" s="4"/>
      <c r="B8" s="110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81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110" t="s">
        <v>5</v>
      </c>
      <c r="C9" s="17" t="s">
        <v>91</v>
      </c>
      <c r="D9" s="17"/>
      <c r="E9" s="17" t="s">
        <v>91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110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11">
        <v>180704100001</v>
      </c>
      <c r="C11" s="10">
        <v>45</v>
      </c>
      <c r="D11" s="10">
        <f>COUNTIF(C11:C21,"&gt;="&amp;D10)</f>
        <v>10</v>
      </c>
      <c r="E11" s="10">
        <v>45</v>
      </c>
      <c r="F11" s="30">
        <f>COUNTIF(E11:E21,"&gt;="&amp;F10)</f>
        <v>9</v>
      </c>
      <c r="G11" s="25" t="s">
        <v>6</v>
      </c>
      <c r="H11" s="50">
        <v>3</v>
      </c>
      <c r="I11" s="125">
        <v>2</v>
      </c>
      <c r="J11" s="125">
        <v>1</v>
      </c>
      <c r="K11" s="80">
        <v>1</v>
      </c>
      <c r="L11" s="80">
        <v>2</v>
      </c>
      <c r="M11" s="80"/>
      <c r="N11" s="80"/>
      <c r="O11" s="80">
        <v>1</v>
      </c>
      <c r="P11" s="80">
        <v>2</v>
      </c>
      <c r="Q11" s="80"/>
      <c r="R11" s="80">
        <v>2</v>
      </c>
      <c r="S11" s="80">
        <v>1</v>
      </c>
      <c r="T11" s="80">
        <v>1</v>
      </c>
      <c r="U11" s="80">
        <v>2</v>
      </c>
      <c r="V11" s="80">
        <v>3</v>
      </c>
      <c r="W11" s="21"/>
    </row>
    <row r="12" spans="1:23" ht="15">
      <c r="A12" s="4">
        <v>2</v>
      </c>
      <c r="B12" s="111">
        <v>180704100002</v>
      </c>
      <c r="C12" s="10">
        <v>41</v>
      </c>
      <c r="D12" s="63">
        <f>(10/10)*100</f>
        <v>100</v>
      </c>
      <c r="E12" s="10">
        <v>32</v>
      </c>
      <c r="F12" s="64">
        <f>(9/10)*100</f>
        <v>90</v>
      </c>
      <c r="G12" s="25" t="s">
        <v>7</v>
      </c>
      <c r="H12" s="20">
        <v>3</v>
      </c>
      <c r="I12" s="126"/>
      <c r="J12" s="126"/>
      <c r="K12" s="80"/>
      <c r="L12" s="79"/>
      <c r="M12" s="79">
        <v>2</v>
      </c>
      <c r="N12" s="79">
        <v>1</v>
      </c>
      <c r="O12" s="79"/>
      <c r="P12" s="79">
        <v>2</v>
      </c>
      <c r="Q12" s="79">
        <v>2</v>
      </c>
      <c r="R12" s="79">
        <v>1</v>
      </c>
      <c r="S12" s="79"/>
      <c r="T12" s="79"/>
      <c r="U12" s="79">
        <v>1</v>
      </c>
      <c r="V12" s="79">
        <v>3</v>
      </c>
      <c r="W12" s="21"/>
    </row>
    <row r="13" spans="1:23" ht="15">
      <c r="A13" s="4">
        <v>3</v>
      </c>
      <c r="B13" s="111">
        <v>180704100003</v>
      </c>
      <c r="C13" s="10">
        <v>35</v>
      </c>
      <c r="D13" s="10"/>
      <c r="E13" s="10">
        <v>39</v>
      </c>
      <c r="F13" s="31"/>
      <c r="G13" s="25" t="s">
        <v>9</v>
      </c>
      <c r="H13" s="20">
        <v>3</v>
      </c>
      <c r="I13" s="126">
        <v>1</v>
      </c>
      <c r="J13" s="126">
        <v>1</v>
      </c>
      <c r="K13" s="79">
        <v>1</v>
      </c>
      <c r="L13" s="79">
        <v>2</v>
      </c>
      <c r="M13" s="79">
        <v>1</v>
      </c>
      <c r="N13" s="79"/>
      <c r="O13" s="79">
        <v>2</v>
      </c>
      <c r="P13" s="79"/>
      <c r="Q13" s="79">
        <v>1</v>
      </c>
      <c r="R13" s="79"/>
      <c r="S13" s="79">
        <v>2</v>
      </c>
      <c r="T13" s="79">
        <v>1</v>
      </c>
      <c r="U13" s="79"/>
      <c r="V13" s="79"/>
      <c r="W13" s="21"/>
    </row>
    <row r="14" spans="1:23" ht="15">
      <c r="A14" s="4">
        <v>4</v>
      </c>
      <c r="B14" s="111">
        <v>180704100005</v>
      </c>
      <c r="C14" s="10">
        <v>41</v>
      </c>
      <c r="D14" s="10"/>
      <c r="E14" s="10">
        <v>33</v>
      </c>
      <c r="F14" s="31"/>
      <c r="G14" s="25" t="s">
        <v>67</v>
      </c>
      <c r="H14" s="20">
        <v>3</v>
      </c>
      <c r="I14" s="126">
        <v>1</v>
      </c>
      <c r="J14" s="126">
        <v>1</v>
      </c>
      <c r="K14" s="79">
        <v>1</v>
      </c>
      <c r="L14" s="79">
        <v>2</v>
      </c>
      <c r="M14" s="78"/>
      <c r="N14" s="79">
        <v>2</v>
      </c>
      <c r="O14" s="78"/>
      <c r="P14" s="79">
        <v>1</v>
      </c>
      <c r="Q14" s="78"/>
      <c r="R14" s="79">
        <v>2</v>
      </c>
      <c r="S14" s="78"/>
      <c r="T14" s="78"/>
      <c r="U14" s="80">
        <v>2</v>
      </c>
      <c r="V14" s="79">
        <v>3</v>
      </c>
      <c r="W14" s="21"/>
    </row>
    <row r="15" spans="1:23" ht="15">
      <c r="A15" s="4">
        <v>5</v>
      </c>
      <c r="B15" s="111">
        <v>180704100006</v>
      </c>
      <c r="C15" s="10">
        <v>36</v>
      </c>
      <c r="D15" s="10"/>
      <c r="E15" s="10">
        <v>30</v>
      </c>
      <c r="F15" s="31"/>
      <c r="G15" s="25" t="s">
        <v>68</v>
      </c>
      <c r="H15" s="20">
        <v>3</v>
      </c>
      <c r="I15" s="124">
        <v>1</v>
      </c>
      <c r="J15" s="124"/>
      <c r="K15" s="79"/>
      <c r="L15" s="78"/>
      <c r="M15" s="78">
        <v>1</v>
      </c>
      <c r="N15" s="78">
        <v>1</v>
      </c>
      <c r="O15" s="78"/>
      <c r="P15" s="78"/>
      <c r="Q15" s="78">
        <v>1</v>
      </c>
      <c r="R15" s="78"/>
      <c r="S15" s="78">
        <v>1</v>
      </c>
      <c r="T15" s="78">
        <v>1</v>
      </c>
      <c r="U15" s="78"/>
      <c r="V15" s="78"/>
      <c r="W15" s="21"/>
    </row>
    <row r="16" spans="1:23" ht="15">
      <c r="A16" s="4">
        <v>6</v>
      </c>
      <c r="B16" s="111">
        <v>180704100007</v>
      </c>
      <c r="C16" s="10">
        <v>29</v>
      </c>
      <c r="D16" s="10"/>
      <c r="E16" s="10">
        <v>17</v>
      </c>
      <c r="F16" s="31"/>
      <c r="G16" s="92" t="s">
        <v>42</v>
      </c>
      <c r="H16" s="20">
        <f>AVERAGE(H11:H15)</f>
        <v>3</v>
      </c>
      <c r="I16" s="20">
        <f aca="true" t="shared" si="0" ref="I16:V16">AVERAGE(I11:I15)</f>
        <v>1.25</v>
      </c>
      <c r="J16" s="20">
        <f t="shared" si="0"/>
        <v>1</v>
      </c>
      <c r="K16" s="20">
        <f t="shared" si="0"/>
        <v>1</v>
      </c>
      <c r="L16" s="20">
        <f t="shared" si="0"/>
        <v>2</v>
      </c>
      <c r="M16" s="20">
        <f t="shared" si="0"/>
        <v>1.3333333333333333</v>
      </c>
      <c r="N16" s="20">
        <f t="shared" si="0"/>
        <v>1.3333333333333333</v>
      </c>
      <c r="O16" s="20">
        <f t="shared" si="0"/>
        <v>1.5</v>
      </c>
      <c r="P16" s="20">
        <f t="shared" si="0"/>
        <v>1.6666666666666667</v>
      </c>
      <c r="Q16" s="20">
        <f t="shared" si="0"/>
        <v>1.3333333333333333</v>
      </c>
      <c r="R16" s="20">
        <f t="shared" si="0"/>
        <v>1.6666666666666667</v>
      </c>
      <c r="S16" s="20">
        <f t="shared" si="0"/>
        <v>1.3333333333333333</v>
      </c>
      <c r="T16" s="20">
        <f t="shared" si="0"/>
        <v>1</v>
      </c>
      <c r="U16" s="20">
        <f t="shared" si="0"/>
        <v>1.6666666666666667</v>
      </c>
      <c r="V16" s="20">
        <f t="shared" si="0"/>
        <v>3</v>
      </c>
      <c r="W16" s="1"/>
    </row>
    <row r="17" spans="1:23" ht="15">
      <c r="A17" s="4">
        <v>7</v>
      </c>
      <c r="B17" s="111">
        <v>180704100008</v>
      </c>
      <c r="C17" s="10">
        <v>39</v>
      </c>
      <c r="D17" s="10"/>
      <c r="E17" s="10">
        <v>34</v>
      </c>
      <c r="F17" s="10"/>
      <c r="G17" s="51" t="s">
        <v>44</v>
      </c>
      <c r="H17" s="69">
        <f>(95*H16)/100</f>
        <v>2.85</v>
      </c>
      <c r="I17" s="69">
        <f aca="true" t="shared" si="1" ref="I17:V17">(95*I16)/100</f>
        <v>1.1875</v>
      </c>
      <c r="J17" s="69">
        <f t="shared" si="1"/>
        <v>0.95</v>
      </c>
      <c r="K17" s="69">
        <f t="shared" si="1"/>
        <v>0.95</v>
      </c>
      <c r="L17" s="69">
        <f t="shared" si="1"/>
        <v>1.9</v>
      </c>
      <c r="M17" s="69">
        <f t="shared" si="1"/>
        <v>1.2666666666666666</v>
      </c>
      <c r="N17" s="69">
        <f t="shared" si="1"/>
        <v>1.2666666666666666</v>
      </c>
      <c r="O17" s="69">
        <f t="shared" si="1"/>
        <v>1.425</v>
      </c>
      <c r="P17" s="69">
        <f t="shared" si="1"/>
        <v>1.5833333333333335</v>
      </c>
      <c r="Q17" s="69">
        <f t="shared" si="1"/>
        <v>1.2666666666666666</v>
      </c>
      <c r="R17" s="69">
        <f t="shared" si="1"/>
        <v>1.5833333333333335</v>
      </c>
      <c r="S17" s="69">
        <f t="shared" si="1"/>
        <v>1.2666666666666666</v>
      </c>
      <c r="T17" s="69">
        <f t="shared" si="1"/>
        <v>0.95</v>
      </c>
      <c r="U17" s="69">
        <f t="shared" si="1"/>
        <v>1.5833333333333335</v>
      </c>
      <c r="V17" s="69">
        <f t="shared" si="1"/>
        <v>2.85</v>
      </c>
      <c r="W17" s="1"/>
    </row>
    <row r="18" spans="1:23" ht="14.25">
      <c r="A18" s="4">
        <v>8</v>
      </c>
      <c r="B18" s="111">
        <v>180704100009</v>
      </c>
      <c r="C18" s="10">
        <v>35</v>
      </c>
      <c r="D18" s="10"/>
      <c r="E18" s="10">
        <v>33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1">
        <v>180704100010</v>
      </c>
      <c r="C19" s="10">
        <v>38</v>
      </c>
      <c r="D19" s="10"/>
      <c r="E19" s="10">
        <v>32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11">
        <v>180704100011</v>
      </c>
      <c r="C20" s="10">
        <v>45</v>
      </c>
      <c r="D20" s="10"/>
      <c r="E20" s="10">
        <v>38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G8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</row>
    <row r="2" spans="1:9" ht="19.5" customHeight="1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</row>
    <row r="3" spans="1:23" ht="43.5" customHeight="1">
      <c r="A3" s="135" t="s">
        <v>92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K3" s="45" t="s">
        <v>40</v>
      </c>
      <c r="L3" s="45" t="s">
        <v>46</v>
      </c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93</v>
      </c>
      <c r="B4" s="135"/>
      <c r="C4" s="135"/>
      <c r="D4" s="135"/>
      <c r="E4" s="135"/>
      <c r="F4" s="86"/>
      <c r="G4" s="42" t="s">
        <v>36</v>
      </c>
      <c r="H4" s="43"/>
      <c r="I4" s="39"/>
      <c r="K4" s="46" t="s">
        <v>31</v>
      </c>
      <c r="L4" s="46">
        <v>3</v>
      </c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29" t="s">
        <v>111</v>
      </c>
      <c r="B5" s="85"/>
      <c r="C5" s="85"/>
      <c r="D5" s="85"/>
      <c r="E5" s="85"/>
      <c r="F5" s="86"/>
      <c r="G5" s="42" t="s">
        <v>29</v>
      </c>
      <c r="H5" s="36">
        <v>100</v>
      </c>
      <c r="I5" s="39"/>
      <c r="K5" s="47" t="s">
        <v>32</v>
      </c>
      <c r="L5" s="47">
        <v>2</v>
      </c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112">
        <v>100</v>
      </c>
      <c r="I6" s="39"/>
      <c r="K6" s="48" t="s">
        <v>33</v>
      </c>
      <c r="L6" s="48">
        <v>1</v>
      </c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100</v>
      </c>
      <c r="I7" s="44">
        <v>0.6</v>
      </c>
      <c r="K7" s="49" t="s">
        <v>34</v>
      </c>
      <c r="L7" s="49">
        <v>0</v>
      </c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113" t="s">
        <v>57</v>
      </c>
      <c r="I8" s="39"/>
    </row>
    <row r="9" spans="2:23" ht="24.75" customHeight="1">
      <c r="B9" s="88" t="s">
        <v>5</v>
      </c>
      <c r="C9" s="17" t="s">
        <v>78</v>
      </c>
      <c r="D9" s="17"/>
      <c r="E9" s="17" t="s">
        <v>78</v>
      </c>
      <c r="F9" s="29"/>
      <c r="H9" s="37"/>
      <c r="I9" s="37"/>
      <c r="W9" s="21"/>
    </row>
    <row r="10" spans="1:23" s="2" customFormat="1" ht="24.75" customHeight="1" thickBot="1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 thickBot="1">
      <c r="A11" s="4">
        <v>1</v>
      </c>
      <c r="B11" s="14" t="s">
        <v>75</v>
      </c>
      <c r="C11" s="15">
        <v>44.61538461538461</v>
      </c>
      <c r="D11" s="10">
        <f>COUNTIF(C11:C20,"&gt;="&amp;D10)</f>
        <v>9</v>
      </c>
      <c r="E11" s="10">
        <v>47.05882352941177</v>
      </c>
      <c r="F11" s="30">
        <f>COUNTIF(E11:E20,"&gt;="&amp;F10)</f>
        <v>9</v>
      </c>
      <c r="G11" s="114" t="s">
        <v>6</v>
      </c>
      <c r="H11" s="115">
        <v>3</v>
      </c>
      <c r="I11" s="116">
        <v>3</v>
      </c>
      <c r="J11" s="116">
        <v>3</v>
      </c>
      <c r="K11" s="116">
        <v>3</v>
      </c>
      <c r="L11" s="116">
        <v>3</v>
      </c>
      <c r="M11" s="116">
        <v>2</v>
      </c>
      <c r="N11" s="116">
        <v>3</v>
      </c>
      <c r="O11" s="116">
        <v>3</v>
      </c>
      <c r="P11" s="116">
        <v>3</v>
      </c>
      <c r="Q11" s="116">
        <v>3</v>
      </c>
      <c r="R11" s="116">
        <v>3</v>
      </c>
      <c r="S11" s="116">
        <v>3</v>
      </c>
      <c r="T11" s="98">
        <v>3</v>
      </c>
      <c r="U11" s="98">
        <v>3</v>
      </c>
      <c r="V11" s="98">
        <v>2</v>
      </c>
      <c r="W11" s="21"/>
    </row>
    <row r="12" spans="1:23" ht="24.75" customHeight="1" thickBot="1">
      <c r="A12" s="4">
        <v>2</v>
      </c>
      <c r="B12" s="14" t="s">
        <v>48</v>
      </c>
      <c r="C12" s="15">
        <v>37.69230769230769</v>
      </c>
      <c r="D12" s="36">
        <f>(10/10)*100</f>
        <v>100</v>
      </c>
      <c r="E12" s="10">
        <v>44.705882352941174</v>
      </c>
      <c r="F12" s="64">
        <f>(10/10)*100</f>
        <v>100</v>
      </c>
      <c r="G12" s="114" t="s">
        <v>7</v>
      </c>
      <c r="H12" s="115">
        <v>3</v>
      </c>
      <c r="I12" s="116">
        <v>2</v>
      </c>
      <c r="J12" s="116">
        <v>3</v>
      </c>
      <c r="K12" s="116">
        <v>3</v>
      </c>
      <c r="L12" s="116">
        <v>2</v>
      </c>
      <c r="M12" s="116">
        <v>3</v>
      </c>
      <c r="N12" s="116">
        <v>2</v>
      </c>
      <c r="O12" s="116">
        <v>3</v>
      </c>
      <c r="P12" s="117">
        <v>2</v>
      </c>
      <c r="Q12" s="116">
        <v>3</v>
      </c>
      <c r="R12" s="116">
        <v>2</v>
      </c>
      <c r="S12" s="116">
        <v>2</v>
      </c>
      <c r="T12" s="39">
        <v>2</v>
      </c>
      <c r="U12" s="39">
        <v>3</v>
      </c>
      <c r="V12" s="39">
        <v>2</v>
      </c>
      <c r="W12" s="21"/>
    </row>
    <row r="13" spans="1:23" ht="24.75" customHeight="1" thickBot="1">
      <c r="A13" s="4">
        <v>3</v>
      </c>
      <c r="B13" s="14" t="s">
        <v>49</v>
      </c>
      <c r="C13" s="15">
        <v>36.15384615384615</v>
      </c>
      <c r="D13" s="10"/>
      <c r="E13" s="10">
        <v>37.05882352941177</v>
      </c>
      <c r="F13" s="31"/>
      <c r="G13" s="114" t="s">
        <v>9</v>
      </c>
      <c r="H13" s="118">
        <v>2</v>
      </c>
      <c r="I13" s="117">
        <v>3</v>
      </c>
      <c r="J13" s="116">
        <v>2</v>
      </c>
      <c r="K13" s="117">
        <v>2</v>
      </c>
      <c r="L13" s="116">
        <v>3</v>
      </c>
      <c r="M13" s="116">
        <v>2</v>
      </c>
      <c r="N13" s="117">
        <v>3</v>
      </c>
      <c r="O13" s="117">
        <v>2</v>
      </c>
      <c r="P13" s="117">
        <v>2</v>
      </c>
      <c r="Q13" s="116">
        <v>3</v>
      </c>
      <c r="R13" s="116">
        <v>3</v>
      </c>
      <c r="S13" s="116">
        <v>1</v>
      </c>
      <c r="T13" s="39">
        <v>2</v>
      </c>
      <c r="U13" s="39">
        <v>3</v>
      </c>
      <c r="V13" s="39">
        <v>2</v>
      </c>
      <c r="W13" s="21"/>
    </row>
    <row r="14" spans="1:25" ht="35.25" customHeight="1" thickBot="1">
      <c r="A14" s="4">
        <v>4</v>
      </c>
      <c r="B14" s="14" t="s">
        <v>50</v>
      </c>
      <c r="C14" s="15">
        <v>36.92307692307692</v>
      </c>
      <c r="D14" s="10"/>
      <c r="E14" s="10">
        <v>45.294117647058826</v>
      </c>
      <c r="F14" s="31"/>
      <c r="G14" s="119" t="s">
        <v>67</v>
      </c>
      <c r="H14" s="118">
        <v>3</v>
      </c>
      <c r="I14" s="117">
        <v>2</v>
      </c>
      <c r="J14" s="116">
        <v>3</v>
      </c>
      <c r="K14" s="117">
        <v>3</v>
      </c>
      <c r="L14" s="116">
        <v>3</v>
      </c>
      <c r="M14" s="116">
        <v>3</v>
      </c>
      <c r="N14" s="117">
        <v>2</v>
      </c>
      <c r="O14" s="117">
        <v>3</v>
      </c>
      <c r="P14" s="117">
        <v>2</v>
      </c>
      <c r="Q14" s="116">
        <v>3</v>
      </c>
      <c r="R14" s="116">
        <v>2</v>
      </c>
      <c r="S14" s="116">
        <v>2</v>
      </c>
      <c r="T14" s="39">
        <v>2</v>
      </c>
      <c r="U14" s="39">
        <v>3</v>
      </c>
      <c r="V14" s="39">
        <v>2</v>
      </c>
      <c r="W14" s="16"/>
      <c r="X14" s="16"/>
      <c r="Y14" s="16"/>
    </row>
    <row r="15" spans="1:25" ht="37.5" customHeight="1" thickBot="1">
      <c r="A15" s="4">
        <v>5</v>
      </c>
      <c r="B15" s="14" t="s">
        <v>51</v>
      </c>
      <c r="C15" s="15">
        <v>35.38461538461539</v>
      </c>
      <c r="D15" s="10"/>
      <c r="E15" s="10">
        <v>41.1764705882353</v>
      </c>
      <c r="F15" s="31"/>
      <c r="G15" s="119" t="s">
        <v>68</v>
      </c>
      <c r="H15" s="118">
        <v>3</v>
      </c>
      <c r="I15" s="117">
        <v>3</v>
      </c>
      <c r="J15" s="116">
        <v>1</v>
      </c>
      <c r="K15" s="117">
        <v>2</v>
      </c>
      <c r="L15" s="116">
        <v>1</v>
      </c>
      <c r="M15" s="116">
        <v>1</v>
      </c>
      <c r="N15" s="117">
        <v>1</v>
      </c>
      <c r="O15" s="117">
        <v>2</v>
      </c>
      <c r="P15" s="117">
        <v>2</v>
      </c>
      <c r="Q15" s="116">
        <v>3</v>
      </c>
      <c r="R15" s="116">
        <v>2</v>
      </c>
      <c r="S15" s="116">
        <v>3</v>
      </c>
      <c r="T15" s="39">
        <v>2</v>
      </c>
      <c r="U15" s="39">
        <v>3</v>
      </c>
      <c r="V15" s="39">
        <v>2</v>
      </c>
      <c r="W15" s="21"/>
      <c r="X15" s="16"/>
      <c r="Y15" s="16"/>
    </row>
    <row r="16" spans="1:22" ht="24.75" customHeight="1">
      <c r="A16" s="4">
        <v>6</v>
      </c>
      <c r="B16" s="14" t="s">
        <v>52</v>
      </c>
      <c r="C16" s="15">
        <v>23.846153846153847</v>
      </c>
      <c r="D16" s="10"/>
      <c r="E16" s="10">
        <v>12.941176470588236</v>
      </c>
      <c r="F16" s="31"/>
      <c r="G16" s="120" t="s">
        <v>42</v>
      </c>
      <c r="H16" s="20">
        <f>AVERAGE(H11:H15)</f>
        <v>2.8</v>
      </c>
      <c r="I16" s="20">
        <f aca="true" t="shared" si="0" ref="I16:V16">AVERAGE(I11:I15)</f>
        <v>2.6</v>
      </c>
      <c r="J16" s="20">
        <f t="shared" si="0"/>
        <v>2.4</v>
      </c>
      <c r="K16" s="20">
        <f t="shared" si="0"/>
        <v>2.6</v>
      </c>
      <c r="L16" s="20">
        <f t="shared" si="0"/>
        <v>2.4</v>
      </c>
      <c r="M16" s="20">
        <f t="shared" si="0"/>
        <v>2.2</v>
      </c>
      <c r="N16" s="20">
        <f t="shared" si="0"/>
        <v>2.2</v>
      </c>
      <c r="O16" s="20">
        <f t="shared" si="0"/>
        <v>2.6</v>
      </c>
      <c r="P16" s="20">
        <f t="shared" si="0"/>
        <v>2.2</v>
      </c>
      <c r="Q16" s="20">
        <f t="shared" si="0"/>
        <v>3</v>
      </c>
      <c r="R16" s="20">
        <f t="shared" si="0"/>
        <v>2.4</v>
      </c>
      <c r="S16" s="20">
        <f t="shared" si="0"/>
        <v>2.2</v>
      </c>
      <c r="T16" s="20">
        <f t="shared" si="0"/>
        <v>2.2</v>
      </c>
      <c r="U16" s="20">
        <f t="shared" si="0"/>
        <v>3</v>
      </c>
      <c r="V16" s="20">
        <f t="shared" si="0"/>
        <v>2</v>
      </c>
    </row>
    <row r="17" spans="1:22" ht="40.5" customHeight="1">
      <c r="A17" s="4">
        <v>7</v>
      </c>
      <c r="B17" s="14" t="s">
        <v>53</v>
      </c>
      <c r="C17" s="15">
        <v>32.30769230769231</v>
      </c>
      <c r="D17" s="10"/>
      <c r="E17" s="10">
        <v>40.588235294117645</v>
      </c>
      <c r="F17" s="10"/>
      <c r="G17" s="51" t="s">
        <v>44</v>
      </c>
      <c r="H17" s="69">
        <f>(100*H16)/100</f>
        <v>2.8</v>
      </c>
      <c r="I17" s="69">
        <f aca="true" t="shared" si="1" ref="I17:V17">(100*I16)/100</f>
        <v>2.6</v>
      </c>
      <c r="J17" s="69">
        <f t="shared" si="1"/>
        <v>2.4</v>
      </c>
      <c r="K17" s="69">
        <f t="shared" si="1"/>
        <v>2.6</v>
      </c>
      <c r="L17" s="69">
        <f t="shared" si="1"/>
        <v>2.4</v>
      </c>
      <c r="M17" s="69">
        <f t="shared" si="1"/>
        <v>2.2</v>
      </c>
      <c r="N17" s="69">
        <f t="shared" si="1"/>
        <v>2.2</v>
      </c>
      <c r="O17" s="69">
        <f t="shared" si="1"/>
        <v>2.6</v>
      </c>
      <c r="P17" s="69">
        <f t="shared" si="1"/>
        <v>2.2</v>
      </c>
      <c r="Q17" s="69">
        <f t="shared" si="1"/>
        <v>3</v>
      </c>
      <c r="R17" s="69">
        <f t="shared" si="1"/>
        <v>2.4</v>
      </c>
      <c r="S17" s="69">
        <f t="shared" si="1"/>
        <v>2.2</v>
      </c>
      <c r="T17" s="69">
        <f t="shared" si="1"/>
        <v>2.2</v>
      </c>
      <c r="U17" s="69">
        <f t="shared" si="1"/>
        <v>3</v>
      </c>
      <c r="V17" s="69">
        <f t="shared" si="1"/>
        <v>2</v>
      </c>
    </row>
    <row r="18" spans="1:22" ht="24.75" customHeight="1">
      <c r="A18" s="4">
        <v>8</v>
      </c>
      <c r="B18" s="14" t="s">
        <v>54</v>
      </c>
      <c r="C18" s="15">
        <v>35.38461538461539</v>
      </c>
      <c r="D18" s="10"/>
      <c r="E18" s="10">
        <v>31.176470588235293</v>
      </c>
      <c r="F18" s="32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ht="24.75" customHeight="1">
      <c r="A19" s="4">
        <v>9</v>
      </c>
      <c r="B19" s="14" t="s">
        <v>55</v>
      </c>
      <c r="C19" s="15">
        <v>38.46153846153846</v>
      </c>
      <c r="D19" s="10"/>
      <c r="E19" s="10">
        <v>39.411764705882355</v>
      </c>
      <c r="F19" s="3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 t="s">
        <v>56</v>
      </c>
      <c r="C20" s="15">
        <v>39.23076923076923</v>
      </c>
      <c r="D20" s="10"/>
      <c r="E20" s="10">
        <v>45.88235294117647</v>
      </c>
      <c r="F20" s="32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4" ht="14.25">
      <c r="A21" s="11"/>
      <c r="B21" s="11"/>
      <c r="C21" s="11"/>
      <c r="D21" s="11"/>
      <c r="E21" s="11"/>
      <c r="F21" s="11"/>
      <c r="G21" s="60"/>
      <c r="H21" s="61"/>
      <c r="I21" s="6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5" s="3" customFormat="1" ht="15">
      <c r="A22" s="11"/>
      <c r="B22" s="11"/>
      <c r="C22" s="19"/>
      <c r="D22" s="19"/>
      <c r="E22" s="19"/>
      <c r="F22" s="19"/>
      <c r="G22" s="60"/>
      <c r="H22" s="61"/>
      <c r="I22" s="6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"/>
    </row>
    <row r="23" spans="1:24" ht="14.25">
      <c r="A23" s="11"/>
      <c r="B23" s="11"/>
      <c r="C23" s="11"/>
      <c r="D23" s="11"/>
      <c r="E23" s="11"/>
      <c r="F23" s="11"/>
      <c r="G23" s="60"/>
      <c r="H23" s="61"/>
      <c r="I23" s="6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5" ht="15">
      <c r="A24" s="11"/>
      <c r="B24" s="11"/>
      <c r="C24" s="18"/>
      <c r="D24" s="18"/>
      <c r="E24" s="18"/>
      <c r="F24" s="18"/>
      <c r="G24" s="11"/>
      <c r="H24"/>
      <c r="I24"/>
      <c r="X24" s="3"/>
      <c r="Y24" s="3"/>
    </row>
    <row r="25" spans="1:23" ht="15">
      <c r="A25" s="11"/>
      <c r="B25" s="11"/>
      <c r="C25" s="11"/>
      <c r="D25" s="11"/>
      <c r="E25" s="11"/>
      <c r="F25" s="11"/>
      <c r="G25" s="11"/>
      <c r="H25"/>
      <c r="I25"/>
      <c r="W25" s="3"/>
    </row>
    <row r="26" spans="1:22" ht="15">
      <c r="A26" s="11"/>
      <c r="B26" s="11"/>
      <c r="C26" s="11"/>
      <c r="D26" s="11"/>
      <c r="E26" s="11"/>
      <c r="F26" s="11"/>
      <c r="G26" s="11"/>
      <c r="H26"/>
      <c r="I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9" ht="14.25">
      <c r="A27" s="11"/>
      <c r="B27" s="11"/>
      <c r="C27" s="11"/>
      <c r="D27" s="11"/>
      <c r="E27" s="11"/>
      <c r="F27" s="11"/>
      <c r="G27" s="11"/>
      <c r="H27"/>
      <c r="I27"/>
    </row>
    <row r="28" spans="1:9" ht="14.25">
      <c r="A28" s="11"/>
      <c r="B28" s="11"/>
      <c r="C28" s="11"/>
      <c r="D28" s="11"/>
      <c r="E28" s="11"/>
      <c r="F28" s="11"/>
      <c r="G28" s="11"/>
      <c r="H28"/>
      <c r="I28"/>
    </row>
    <row r="29" spans="1:25" s="3" customFormat="1" ht="15">
      <c r="A29" s="11"/>
      <c r="B29" s="11"/>
      <c r="C29" s="11"/>
      <c r="D29" s="11"/>
      <c r="E29" s="11"/>
      <c r="F29" s="11"/>
      <c r="G29" s="11"/>
      <c r="H29"/>
      <c r="I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9" ht="14.25">
      <c r="A30" s="11"/>
      <c r="B30" s="11"/>
      <c r="C30" s="11"/>
      <c r="D30" s="11"/>
      <c r="E30" s="11"/>
      <c r="F30" s="11"/>
      <c r="G30" s="11"/>
      <c r="H30"/>
      <c r="I30"/>
    </row>
    <row r="31" spans="1:25" ht="15">
      <c r="A31" s="11"/>
      <c r="B31" s="11"/>
      <c r="C31" s="11"/>
      <c r="D31" s="11"/>
      <c r="E31" s="11"/>
      <c r="F31" s="11"/>
      <c r="G31" s="11"/>
      <c r="H31"/>
      <c r="I31"/>
      <c r="X31" s="3"/>
      <c r="Y31" s="3"/>
    </row>
    <row r="32" spans="1:23" ht="15">
      <c r="A32" s="11"/>
      <c r="B32" s="11"/>
      <c r="C32" s="11"/>
      <c r="D32" s="11"/>
      <c r="E32" s="11"/>
      <c r="F32" s="11"/>
      <c r="G32" s="11"/>
      <c r="H32"/>
      <c r="I32"/>
      <c r="W32" s="3"/>
    </row>
    <row r="33" spans="1:22" ht="15">
      <c r="A33" s="11"/>
      <c r="B33" s="11"/>
      <c r="C33" s="11"/>
      <c r="D33" s="11"/>
      <c r="E33" s="11"/>
      <c r="F33" s="11"/>
      <c r="G33" s="11"/>
      <c r="H33"/>
      <c r="I3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9" ht="14.25">
      <c r="A34" s="11"/>
      <c r="B34" s="11"/>
      <c r="C34" s="11"/>
      <c r="D34" s="11"/>
      <c r="E34" s="11"/>
      <c r="F34" s="11"/>
      <c r="G34" s="11"/>
      <c r="H34"/>
      <c r="I34"/>
    </row>
    <row r="35" spans="1:9" ht="14.25">
      <c r="A35" s="11"/>
      <c r="B35" s="11"/>
      <c r="C35" s="11"/>
      <c r="D35" s="11"/>
      <c r="E35" s="11"/>
      <c r="F35" s="11"/>
      <c r="G35" s="11"/>
      <c r="H35"/>
      <c r="I35"/>
    </row>
    <row r="36" spans="1:9" ht="14.25">
      <c r="A36" s="11"/>
      <c r="B36" s="11"/>
      <c r="C36" s="11"/>
      <c r="D36" s="11"/>
      <c r="E36" s="11"/>
      <c r="F36" s="11"/>
      <c r="G36" s="11"/>
      <c r="H36"/>
      <c r="I36"/>
    </row>
    <row r="37" spans="1:25" s="3" customFormat="1" ht="15">
      <c r="A37" s="11"/>
      <c r="B37" s="11"/>
      <c r="C37" s="11"/>
      <c r="D37" s="11"/>
      <c r="E37" s="11"/>
      <c r="F37" s="11"/>
      <c r="G37" s="11"/>
      <c r="H37"/>
      <c r="I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9" ht="14.25">
      <c r="A38" s="11"/>
      <c r="B38" s="11"/>
      <c r="C38" s="11"/>
      <c r="D38" s="11"/>
      <c r="E38" s="11"/>
      <c r="F38" s="11"/>
      <c r="G38" s="11"/>
      <c r="H38"/>
      <c r="I38"/>
    </row>
    <row r="39" spans="1:25" ht="15">
      <c r="A39" s="11"/>
      <c r="B39" s="11"/>
      <c r="C39" s="11"/>
      <c r="D39" s="11"/>
      <c r="E39" s="11"/>
      <c r="F39" s="11"/>
      <c r="G39" s="11"/>
      <c r="H39"/>
      <c r="I39"/>
      <c r="X39" s="3"/>
      <c r="Y39" s="3"/>
    </row>
    <row r="40" spans="1:23" ht="15">
      <c r="A40" s="11"/>
      <c r="B40" s="11"/>
      <c r="C40" s="11"/>
      <c r="D40" s="11"/>
      <c r="E40" s="11"/>
      <c r="F40" s="11"/>
      <c r="G40" s="11"/>
      <c r="H40"/>
      <c r="I40"/>
      <c r="W40" s="3"/>
    </row>
    <row r="41" spans="7:22" ht="15">
      <c r="G41" s="11"/>
      <c r="H41"/>
      <c r="I4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7:9" ht="14.25">
      <c r="G42" s="11"/>
      <c r="H42"/>
      <c r="I42"/>
    </row>
    <row r="43" spans="7:9" ht="14.25">
      <c r="G43" s="11"/>
      <c r="H43"/>
      <c r="I43"/>
    </row>
    <row r="44" spans="8:9" ht="14.25">
      <c r="H44"/>
      <c r="I44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C1">
      <selection activeCell="H17" sqref="H17:V17"/>
    </sheetView>
  </sheetViews>
  <sheetFormatPr defaultColWidth="9.140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3" width="8.851562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</row>
    <row r="2" spans="1:9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</row>
    <row r="3" spans="1:23" ht="43.5">
      <c r="A3" s="135" t="s">
        <v>94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K3" s="45" t="s">
        <v>40</v>
      </c>
      <c r="L3" s="45" t="s">
        <v>46</v>
      </c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95</v>
      </c>
      <c r="B4" s="135"/>
      <c r="C4" s="135"/>
      <c r="D4" s="135"/>
      <c r="E4" s="135"/>
      <c r="F4" s="86"/>
      <c r="G4" s="42" t="s">
        <v>36</v>
      </c>
      <c r="H4" s="43"/>
      <c r="I4" s="39"/>
      <c r="K4" s="46" t="s">
        <v>31</v>
      </c>
      <c r="L4" s="46">
        <v>3</v>
      </c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129" t="s">
        <v>108</v>
      </c>
      <c r="B5" s="85"/>
      <c r="C5" s="85"/>
      <c r="D5" s="85"/>
      <c r="E5" s="85"/>
      <c r="F5" s="86"/>
      <c r="G5" s="42" t="s">
        <v>29</v>
      </c>
      <c r="H5" s="63">
        <f>(10/11)*100</f>
        <v>90.9090909090909</v>
      </c>
      <c r="I5" s="39"/>
      <c r="K5" s="47" t="s">
        <v>32</v>
      </c>
      <c r="L5" s="47">
        <v>2</v>
      </c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21"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64">
        <f>(6/11)*100</f>
        <v>54.54545454545454</v>
      </c>
      <c r="I6" s="39"/>
      <c r="K6" s="48" t="s">
        <v>33</v>
      </c>
      <c r="L6" s="48">
        <v>1</v>
      </c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28.5">
      <c r="B7" s="110" t="s">
        <v>2</v>
      </c>
      <c r="C7" s="17" t="s">
        <v>10</v>
      </c>
      <c r="D7" s="17"/>
      <c r="E7" s="17" t="s">
        <v>10</v>
      </c>
      <c r="F7" s="17"/>
      <c r="G7" s="41" t="s">
        <v>43</v>
      </c>
      <c r="H7" s="52">
        <f>AVERAGE(H5:H6)</f>
        <v>72.72727272727272</v>
      </c>
      <c r="I7" s="44">
        <v>0.6</v>
      </c>
      <c r="K7" s="49" t="s">
        <v>34</v>
      </c>
      <c r="L7" s="49">
        <v>0</v>
      </c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14.25">
      <c r="B8" s="110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81</v>
      </c>
      <c r="I8" s="39"/>
    </row>
    <row r="9" spans="2:23" ht="14.25">
      <c r="B9" s="110" t="s">
        <v>5</v>
      </c>
      <c r="C9" s="17" t="s">
        <v>69</v>
      </c>
      <c r="D9" s="17"/>
      <c r="E9" s="17" t="s">
        <v>69</v>
      </c>
      <c r="F9" s="29"/>
      <c r="H9" s="37"/>
      <c r="I9" s="37"/>
      <c r="W9" s="21"/>
    </row>
    <row r="10" spans="1:23" ht="15">
      <c r="A10" s="8"/>
      <c r="B10" s="110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11" t="s">
        <v>75</v>
      </c>
      <c r="C11" s="10">
        <v>49</v>
      </c>
      <c r="D11" s="10">
        <f>COUNTIF(C11:C21,"&gt;="&amp;D10)</f>
        <v>10</v>
      </c>
      <c r="E11" s="10">
        <v>41</v>
      </c>
      <c r="F11" s="30">
        <f>COUNTIF(E11:E21,"&gt;="&amp;F10)</f>
        <v>6</v>
      </c>
      <c r="G11" s="25" t="s">
        <v>6</v>
      </c>
      <c r="H11" s="50">
        <v>3</v>
      </c>
      <c r="I11" s="50"/>
      <c r="J11" s="80">
        <v>1</v>
      </c>
      <c r="K11" s="80">
        <v>1</v>
      </c>
      <c r="L11" s="80">
        <v>2</v>
      </c>
      <c r="M11" s="80">
        <v>2</v>
      </c>
      <c r="N11" s="80">
        <v>2</v>
      </c>
      <c r="O11" s="80">
        <v>1</v>
      </c>
      <c r="P11" s="80"/>
      <c r="Q11" s="80">
        <v>1</v>
      </c>
      <c r="R11" s="80">
        <v>2</v>
      </c>
      <c r="S11" s="80"/>
      <c r="T11" s="80">
        <v>2</v>
      </c>
      <c r="U11" s="80">
        <v>2</v>
      </c>
      <c r="V11" s="80">
        <v>3</v>
      </c>
      <c r="W11" s="21"/>
    </row>
    <row r="12" spans="1:23" ht="15">
      <c r="A12" s="4">
        <v>2</v>
      </c>
      <c r="B12" s="111" t="s">
        <v>48</v>
      </c>
      <c r="C12" s="10">
        <v>44</v>
      </c>
      <c r="D12" s="63">
        <f>(10/11)*100</f>
        <v>90.9090909090909</v>
      </c>
      <c r="E12" s="10">
        <v>35</v>
      </c>
      <c r="F12" s="64">
        <f>(6/11)*100</f>
        <v>54.54545454545454</v>
      </c>
      <c r="G12" s="25" t="s">
        <v>7</v>
      </c>
      <c r="H12" s="20">
        <v>3</v>
      </c>
      <c r="I12" s="20">
        <v>2</v>
      </c>
      <c r="J12" s="79"/>
      <c r="K12" s="80"/>
      <c r="L12" s="79"/>
      <c r="M12" s="79">
        <v>2</v>
      </c>
      <c r="N12" s="79">
        <v>1</v>
      </c>
      <c r="O12" s="79"/>
      <c r="P12" s="79">
        <v>2</v>
      </c>
      <c r="Q12" s="79">
        <v>2</v>
      </c>
      <c r="R12" s="79">
        <v>1</v>
      </c>
      <c r="S12" s="79">
        <v>1</v>
      </c>
      <c r="T12" s="79">
        <v>1</v>
      </c>
      <c r="U12" s="79">
        <v>1</v>
      </c>
      <c r="V12" s="79">
        <v>3</v>
      </c>
      <c r="W12" s="21"/>
    </row>
    <row r="13" spans="1:23" ht="15">
      <c r="A13" s="4">
        <v>3</v>
      </c>
      <c r="B13" s="111" t="s">
        <v>49</v>
      </c>
      <c r="C13" s="10">
        <v>40</v>
      </c>
      <c r="D13" s="10"/>
      <c r="E13" s="10">
        <v>29</v>
      </c>
      <c r="F13" s="31"/>
      <c r="G13" s="25" t="s">
        <v>9</v>
      </c>
      <c r="H13" s="20">
        <v>3</v>
      </c>
      <c r="I13" s="20">
        <v>1</v>
      </c>
      <c r="J13" s="79">
        <v>2</v>
      </c>
      <c r="K13" s="79">
        <v>1</v>
      </c>
      <c r="L13" s="79">
        <v>1</v>
      </c>
      <c r="M13" s="79"/>
      <c r="N13" s="79">
        <v>1</v>
      </c>
      <c r="O13" s="79">
        <v>2</v>
      </c>
      <c r="P13" s="79"/>
      <c r="Q13" s="79">
        <v>1</v>
      </c>
      <c r="R13" s="79"/>
      <c r="S13" s="79">
        <v>2</v>
      </c>
      <c r="T13" s="79"/>
      <c r="U13" s="79"/>
      <c r="V13" s="79"/>
      <c r="W13" s="21"/>
    </row>
    <row r="14" spans="1:23" ht="15">
      <c r="A14" s="4">
        <v>4</v>
      </c>
      <c r="B14" s="111" t="s">
        <v>96</v>
      </c>
      <c r="C14" s="10">
        <v>0</v>
      </c>
      <c r="D14" s="10"/>
      <c r="E14" s="10">
        <v>0</v>
      </c>
      <c r="F14" s="31"/>
      <c r="G14" s="92" t="s">
        <v>67</v>
      </c>
      <c r="H14" s="79">
        <v>2</v>
      </c>
      <c r="I14" s="78"/>
      <c r="J14" s="78"/>
      <c r="K14" s="78"/>
      <c r="L14" s="78"/>
      <c r="M14" s="79">
        <v>1</v>
      </c>
      <c r="N14" s="78"/>
      <c r="O14" s="78"/>
      <c r="P14" s="80">
        <v>1</v>
      </c>
      <c r="Q14" s="78"/>
      <c r="R14" s="79">
        <v>1</v>
      </c>
      <c r="S14" s="78"/>
      <c r="T14" s="78">
        <v>1</v>
      </c>
      <c r="U14" s="78">
        <v>1</v>
      </c>
      <c r="V14" s="80">
        <v>2</v>
      </c>
      <c r="W14" s="21"/>
    </row>
    <row r="15" spans="1:23" ht="15">
      <c r="A15" s="4">
        <v>5</v>
      </c>
      <c r="B15" s="111" t="s">
        <v>50</v>
      </c>
      <c r="C15" s="10">
        <v>42</v>
      </c>
      <c r="D15" s="10"/>
      <c r="E15" s="10">
        <v>40</v>
      </c>
      <c r="F15" s="31"/>
      <c r="G15" s="92" t="s">
        <v>68</v>
      </c>
      <c r="H15" s="79">
        <v>1</v>
      </c>
      <c r="I15" s="78"/>
      <c r="J15" s="80">
        <v>1</v>
      </c>
      <c r="K15" s="78"/>
      <c r="L15" s="80">
        <v>2</v>
      </c>
      <c r="M15" s="78"/>
      <c r="N15" s="78"/>
      <c r="O15" s="78">
        <v>1</v>
      </c>
      <c r="P15" s="78"/>
      <c r="Q15" s="78"/>
      <c r="R15" s="78"/>
      <c r="S15" s="78">
        <v>1</v>
      </c>
      <c r="T15" s="78"/>
      <c r="U15" s="78"/>
      <c r="V15" s="78"/>
      <c r="W15" s="21"/>
    </row>
    <row r="16" spans="1:22" ht="15">
      <c r="A16" s="4">
        <v>6</v>
      </c>
      <c r="B16" s="111" t="s">
        <v>51</v>
      </c>
      <c r="C16" s="10">
        <v>36</v>
      </c>
      <c r="D16" s="10"/>
      <c r="E16" s="10">
        <v>32</v>
      </c>
      <c r="F16" s="31"/>
      <c r="G16" s="92" t="s">
        <v>42</v>
      </c>
      <c r="H16" s="20">
        <f>AVERAGE(H11:H15)</f>
        <v>2.4</v>
      </c>
      <c r="I16" s="20">
        <f aca="true" t="shared" si="0" ref="I16:V16">AVERAGE(I11:I15)</f>
        <v>1.5</v>
      </c>
      <c r="J16" s="20">
        <f t="shared" si="0"/>
        <v>1.3333333333333333</v>
      </c>
      <c r="K16" s="20">
        <f t="shared" si="0"/>
        <v>1</v>
      </c>
      <c r="L16" s="20">
        <f t="shared" si="0"/>
        <v>1.6666666666666667</v>
      </c>
      <c r="M16" s="20">
        <f t="shared" si="0"/>
        <v>1.6666666666666667</v>
      </c>
      <c r="N16" s="20">
        <f t="shared" si="0"/>
        <v>1.3333333333333333</v>
      </c>
      <c r="O16" s="20">
        <f t="shared" si="0"/>
        <v>1.3333333333333333</v>
      </c>
      <c r="P16" s="20">
        <f t="shared" si="0"/>
        <v>1.5</v>
      </c>
      <c r="Q16" s="20">
        <f t="shared" si="0"/>
        <v>1.3333333333333333</v>
      </c>
      <c r="R16" s="20">
        <f t="shared" si="0"/>
        <v>1.3333333333333333</v>
      </c>
      <c r="S16" s="20">
        <f t="shared" si="0"/>
        <v>1.3333333333333333</v>
      </c>
      <c r="T16" s="20">
        <f t="shared" si="0"/>
        <v>1.3333333333333333</v>
      </c>
      <c r="U16" s="20">
        <f t="shared" si="0"/>
        <v>1.3333333333333333</v>
      </c>
      <c r="V16" s="20">
        <f t="shared" si="0"/>
        <v>2.6666666666666665</v>
      </c>
    </row>
    <row r="17" spans="1:22" ht="15">
      <c r="A17" s="4">
        <v>7</v>
      </c>
      <c r="B17" s="111" t="s">
        <v>52</v>
      </c>
      <c r="C17" s="10">
        <v>34</v>
      </c>
      <c r="D17" s="10"/>
      <c r="E17" s="10">
        <v>16</v>
      </c>
      <c r="F17" s="10"/>
      <c r="G17" s="51" t="s">
        <v>44</v>
      </c>
      <c r="H17" s="69">
        <f>(72.73*H16)/100</f>
        <v>1.74552</v>
      </c>
      <c r="I17" s="69">
        <f aca="true" t="shared" si="1" ref="I17:V17">(72.73*I16)/100</f>
        <v>1.09095</v>
      </c>
      <c r="J17" s="69">
        <f t="shared" si="1"/>
        <v>0.9697333333333333</v>
      </c>
      <c r="K17" s="69">
        <f t="shared" si="1"/>
        <v>0.7273000000000001</v>
      </c>
      <c r="L17" s="69">
        <f t="shared" si="1"/>
        <v>1.2121666666666668</v>
      </c>
      <c r="M17" s="69">
        <f t="shared" si="1"/>
        <v>1.2121666666666668</v>
      </c>
      <c r="N17" s="69">
        <f t="shared" si="1"/>
        <v>0.9697333333333333</v>
      </c>
      <c r="O17" s="69">
        <f t="shared" si="1"/>
        <v>0.9697333333333333</v>
      </c>
      <c r="P17" s="69">
        <f t="shared" si="1"/>
        <v>1.09095</v>
      </c>
      <c r="Q17" s="69">
        <f t="shared" si="1"/>
        <v>0.9697333333333333</v>
      </c>
      <c r="R17" s="69">
        <f t="shared" si="1"/>
        <v>0.9697333333333333</v>
      </c>
      <c r="S17" s="69">
        <f t="shared" si="1"/>
        <v>0.9697333333333333</v>
      </c>
      <c r="T17" s="69">
        <f t="shared" si="1"/>
        <v>0.9697333333333333</v>
      </c>
      <c r="U17" s="69">
        <f t="shared" si="1"/>
        <v>0.9697333333333333</v>
      </c>
      <c r="V17" s="69">
        <f t="shared" si="1"/>
        <v>1.9394666666666667</v>
      </c>
    </row>
    <row r="18" spans="1:23" ht="14.25">
      <c r="A18" s="4">
        <v>8</v>
      </c>
      <c r="B18" s="111" t="s">
        <v>53</v>
      </c>
      <c r="C18" s="10">
        <v>41</v>
      </c>
      <c r="D18" s="10"/>
      <c r="E18" s="10">
        <v>23</v>
      </c>
      <c r="F18" s="32"/>
      <c r="G18" s="5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1" t="s">
        <v>54</v>
      </c>
      <c r="C19" s="10">
        <v>36</v>
      </c>
      <c r="D19" s="10"/>
      <c r="E19" s="10">
        <v>20</v>
      </c>
      <c r="F19" s="32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14.25">
      <c r="A20" s="4">
        <v>10</v>
      </c>
      <c r="B20" s="111" t="s">
        <v>55</v>
      </c>
      <c r="C20" s="10">
        <v>41</v>
      </c>
      <c r="D20" s="10"/>
      <c r="E20" s="10">
        <v>23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14.25">
      <c r="A21" s="4">
        <v>11</v>
      </c>
      <c r="B21" s="111" t="s">
        <v>56</v>
      </c>
      <c r="C21" s="10">
        <v>48</v>
      </c>
      <c r="D21" s="10"/>
      <c r="E21" s="10">
        <v>40</v>
      </c>
      <c r="F21" s="32"/>
      <c r="G21" s="8"/>
      <c r="H21" s="84"/>
      <c r="I21" s="133"/>
      <c r="J21" s="133"/>
      <c r="M21" s="37"/>
      <c r="N21" s="37"/>
      <c r="O21" s="37"/>
      <c r="P21" s="37"/>
      <c r="Q21" s="37"/>
    </row>
    <row r="22" spans="1:23" ht="14.25">
      <c r="A22" s="11"/>
      <c r="B22" s="11"/>
      <c r="C22" s="11"/>
      <c r="D22" s="11"/>
      <c r="E22" s="11"/>
      <c r="F22" s="11"/>
      <c r="G22" s="8"/>
      <c r="H22" s="61"/>
      <c r="I22" s="6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9" ht="14.25">
      <c r="A23" s="11"/>
      <c r="B23" s="11"/>
      <c r="C23" s="19"/>
      <c r="D23" s="19"/>
      <c r="E23" s="19"/>
      <c r="F23" s="19"/>
      <c r="H23"/>
      <c r="I23"/>
    </row>
    <row r="24" spans="1:23" ht="15">
      <c r="A24" s="11"/>
      <c r="B24" s="11"/>
      <c r="C24" s="11"/>
      <c r="D24" s="11"/>
      <c r="E24" s="11"/>
      <c r="F24" s="11"/>
      <c r="G24" s="60"/>
      <c r="H24"/>
      <c r="I24"/>
      <c r="W24" s="3"/>
    </row>
    <row r="25" spans="1:22" ht="15">
      <c r="A25" s="11"/>
      <c r="B25" s="11"/>
      <c r="C25" s="18"/>
      <c r="D25" s="18"/>
      <c r="E25" s="18"/>
      <c r="F25" s="18"/>
      <c r="G25" s="11"/>
      <c r="H25"/>
      <c r="I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9" ht="14.25">
      <c r="A26" s="11"/>
      <c r="B26" s="11"/>
      <c r="C26" s="11"/>
      <c r="D26" s="11"/>
      <c r="E26" s="11"/>
      <c r="F26" s="11"/>
      <c r="G26" s="11"/>
      <c r="H26"/>
      <c r="I26"/>
    </row>
    <row r="27" spans="1:9" ht="14.25">
      <c r="A27" s="11"/>
      <c r="B27" s="11"/>
      <c r="C27" s="11"/>
      <c r="D27" s="11"/>
      <c r="E27" s="11"/>
      <c r="F27" s="11"/>
      <c r="G27" s="11"/>
      <c r="H27"/>
      <c r="I27"/>
    </row>
    <row r="28" spans="1:9" ht="14.25">
      <c r="A28" s="11"/>
      <c r="B28" s="11"/>
      <c r="C28" s="11"/>
      <c r="D28" s="11"/>
      <c r="E28" s="11"/>
      <c r="F28" s="11"/>
      <c r="G28" s="11"/>
      <c r="H28"/>
      <c r="I28"/>
    </row>
    <row r="29" spans="1:9" ht="14.25">
      <c r="A29" s="11"/>
      <c r="B29" s="11"/>
      <c r="C29" s="11"/>
      <c r="D29" s="11"/>
      <c r="E29" s="11"/>
      <c r="F29" s="11"/>
      <c r="G29" s="11"/>
      <c r="H29"/>
      <c r="I29"/>
    </row>
    <row r="30" spans="1:9" ht="14.25">
      <c r="A30" s="11"/>
      <c r="B30" s="11"/>
      <c r="C30" s="11"/>
      <c r="D30" s="11"/>
      <c r="E30" s="11"/>
      <c r="F30" s="11"/>
      <c r="G30" s="11"/>
      <c r="H30"/>
      <c r="I30"/>
    </row>
    <row r="31" spans="1:23" ht="15">
      <c r="A31" s="11"/>
      <c r="B31" s="11"/>
      <c r="C31" s="11"/>
      <c r="D31" s="11"/>
      <c r="E31" s="11"/>
      <c r="F31" s="11"/>
      <c r="G31" s="11"/>
      <c r="H31"/>
      <c r="I31"/>
      <c r="W31" s="3"/>
    </row>
    <row r="32" spans="1:22" ht="15">
      <c r="A32" s="11"/>
      <c r="B32" s="11"/>
      <c r="C32" s="11"/>
      <c r="D32" s="11"/>
      <c r="E32" s="11"/>
      <c r="F32" s="11"/>
      <c r="G32" s="11"/>
      <c r="H32"/>
      <c r="I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9" ht="14.25">
      <c r="A33" s="11"/>
      <c r="B33" s="11"/>
      <c r="C33" s="11"/>
      <c r="D33" s="11"/>
      <c r="E33" s="11"/>
      <c r="F33" s="11"/>
      <c r="G33" s="11"/>
      <c r="H33"/>
      <c r="I33"/>
    </row>
    <row r="34" spans="1:9" ht="14.25">
      <c r="A34" s="11"/>
      <c r="B34" s="11"/>
      <c r="C34" s="11"/>
      <c r="D34" s="11"/>
      <c r="E34" s="11"/>
      <c r="F34" s="11"/>
      <c r="G34" s="11"/>
      <c r="H34"/>
      <c r="I34"/>
    </row>
    <row r="35" spans="1:9" ht="14.25">
      <c r="A35" s="11"/>
      <c r="B35" s="11"/>
      <c r="C35" s="11"/>
      <c r="D35" s="11"/>
      <c r="E35" s="11"/>
      <c r="F35" s="11"/>
      <c r="G35" s="11"/>
      <c r="H35"/>
      <c r="I35"/>
    </row>
    <row r="36" spans="1:9" ht="14.25">
      <c r="A36" s="11"/>
      <c r="B36" s="11"/>
      <c r="C36" s="11"/>
      <c r="D36" s="11"/>
      <c r="E36" s="11"/>
      <c r="F36" s="11"/>
      <c r="G36" s="11"/>
      <c r="H36"/>
      <c r="I36"/>
    </row>
    <row r="37" spans="1:9" ht="14.25">
      <c r="A37" s="11"/>
      <c r="B37" s="11"/>
      <c r="C37" s="11"/>
      <c r="D37" s="11"/>
      <c r="E37" s="11"/>
      <c r="F37" s="11"/>
      <c r="G37" s="11"/>
      <c r="H37"/>
      <c r="I37"/>
    </row>
    <row r="38" spans="1:9" ht="14.25">
      <c r="A38" s="11"/>
      <c r="B38" s="11"/>
      <c r="C38" s="11"/>
      <c r="D38" s="11"/>
      <c r="E38" s="11"/>
      <c r="F38" s="11"/>
      <c r="G38" s="11"/>
      <c r="H38"/>
      <c r="I38"/>
    </row>
    <row r="39" spans="1:23" ht="15">
      <c r="A39" s="11"/>
      <c r="B39" s="11"/>
      <c r="C39" s="11"/>
      <c r="D39" s="11"/>
      <c r="E39" s="11"/>
      <c r="F39" s="11"/>
      <c r="G39" s="11"/>
      <c r="H39"/>
      <c r="I39"/>
      <c r="W39" s="3"/>
    </row>
    <row r="40" spans="1:22" ht="15">
      <c r="A40" s="11"/>
      <c r="B40" s="11"/>
      <c r="C40" s="11"/>
      <c r="D40" s="11"/>
      <c r="E40" s="11"/>
      <c r="F40" s="11"/>
      <c r="G40" s="11"/>
      <c r="H40"/>
      <c r="I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9" ht="14.25">
      <c r="A41" s="11"/>
      <c r="B41" s="11"/>
      <c r="C41" s="11"/>
      <c r="D41" s="11"/>
      <c r="E41" s="11"/>
      <c r="F41" s="11"/>
      <c r="G41" s="11"/>
      <c r="H41"/>
      <c r="I41"/>
    </row>
    <row r="42" spans="7:9" ht="14.25">
      <c r="G42" s="11"/>
      <c r="H42"/>
      <c r="I42"/>
    </row>
    <row r="43" spans="7:9" ht="14.25">
      <c r="G43" s="11"/>
      <c r="H43"/>
      <c r="I43"/>
    </row>
    <row r="44" ht="14.25">
      <c r="G44" s="1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D4">
      <selection activeCell="H17" sqref="H17:V17"/>
    </sheetView>
  </sheetViews>
  <sheetFormatPr defaultColWidth="9.140625" defaultRowHeight="15"/>
  <cols>
    <col min="2" max="2" width="15.00390625" style="0" customWidth="1"/>
  </cols>
  <sheetData>
    <row r="1" spans="1:23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5" t="s">
        <v>97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98</v>
      </c>
      <c r="B4" s="135"/>
      <c r="C4" s="135"/>
      <c r="D4" s="135"/>
      <c r="E4" s="135"/>
      <c r="F4" s="86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129" t="s">
        <v>110</v>
      </c>
      <c r="B5" s="85"/>
      <c r="C5" s="85"/>
      <c r="D5" s="85"/>
      <c r="E5" s="85"/>
      <c r="F5" s="86"/>
      <c r="G5" s="42" t="s">
        <v>29</v>
      </c>
      <c r="H5" s="36">
        <v>100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1">
      <c r="A6" s="4"/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v>100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ht="57.75">
      <c r="A7" s="4"/>
      <c r="B7" s="110" t="s">
        <v>2</v>
      </c>
      <c r="C7" s="17" t="s">
        <v>10</v>
      </c>
      <c r="D7" s="17"/>
      <c r="E7" s="17" t="s">
        <v>10</v>
      </c>
      <c r="F7" s="17"/>
      <c r="G7" s="41" t="s">
        <v>43</v>
      </c>
      <c r="H7" s="52">
        <f>AVERAGE(H5:H6)</f>
        <v>100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4.25">
      <c r="A8" s="4"/>
      <c r="B8" s="110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81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110" t="s">
        <v>5</v>
      </c>
      <c r="C9" s="17" t="s">
        <v>99</v>
      </c>
      <c r="D9" s="17"/>
      <c r="E9" s="17" t="s">
        <v>69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110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11">
        <v>180704100001</v>
      </c>
      <c r="C11" s="10">
        <v>41.5</v>
      </c>
      <c r="D11" s="10">
        <f>COUNTIF(C11:C21,"&gt;="&amp;D10)</f>
        <v>10</v>
      </c>
      <c r="E11" s="10">
        <v>42.5</v>
      </c>
      <c r="F11" s="30">
        <f>COUNTIF(E11:E21,"&gt;="&amp;F10)</f>
        <v>10</v>
      </c>
      <c r="G11" s="25" t="s">
        <v>6</v>
      </c>
      <c r="H11" s="50">
        <v>3</v>
      </c>
      <c r="I11" s="93">
        <v>2</v>
      </c>
      <c r="J11" s="94">
        <v>1</v>
      </c>
      <c r="K11" s="1"/>
      <c r="L11" s="94">
        <v>2</v>
      </c>
      <c r="M11" s="94">
        <v>2</v>
      </c>
      <c r="N11" s="94">
        <v>2</v>
      </c>
      <c r="O11" s="94">
        <v>1</v>
      </c>
      <c r="P11" s="94"/>
      <c r="Q11" s="94">
        <v>1</v>
      </c>
      <c r="R11" s="94">
        <v>2</v>
      </c>
      <c r="S11" s="94"/>
      <c r="T11" s="94">
        <v>2</v>
      </c>
      <c r="U11" s="94">
        <v>2</v>
      </c>
      <c r="V11" s="94">
        <v>3</v>
      </c>
      <c r="W11" s="21"/>
    </row>
    <row r="12" spans="1:23" ht="15">
      <c r="A12" s="4">
        <v>2</v>
      </c>
      <c r="B12" s="111">
        <v>180704100002</v>
      </c>
      <c r="C12" s="10">
        <v>40</v>
      </c>
      <c r="D12" s="63">
        <f>(10/10)*100</f>
        <v>100</v>
      </c>
      <c r="E12" s="10">
        <v>41.66666666666667</v>
      </c>
      <c r="F12" s="64">
        <f>(10/10)*100</f>
        <v>100</v>
      </c>
      <c r="G12" s="25" t="s">
        <v>7</v>
      </c>
      <c r="H12" s="20">
        <v>3</v>
      </c>
      <c r="I12" s="95"/>
      <c r="J12" s="96"/>
      <c r="K12" s="94">
        <v>2</v>
      </c>
      <c r="L12" s="96">
        <v>1</v>
      </c>
      <c r="M12" s="96">
        <v>2</v>
      </c>
      <c r="N12" s="96"/>
      <c r="O12" s="96"/>
      <c r="P12" s="96">
        <v>2</v>
      </c>
      <c r="Q12" s="96"/>
      <c r="R12" s="96">
        <v>1</v>
      </c>
      <c r="S12" s="96">
        <v>1</v>
      </c>
      <c r="T12" s="96"/>
      <c r="U12" s="96">
        <v>1</v>
      </c>
      <c r="V12" s="96">
        <v>3</v>
      </c>
      <c r="W12" s="21"/>
    </row>
    <row r="13" spans="1:23" ht="15">
      <c r="A13" s="4">
        <v>3</v>
      </c>
      <c r="B13" s="111">
        <v>180704100003</v>
      </c>
      <c r="C13" s="10">
        <v>38</v>
      </c>
      <c r="D13" s="10"/>
      <c r="E13" s="10">
        <v>38.333333333333336</v>
      </c>
      <c r="F13" s="31"/>
      <c r="G13" s="25" t="s">
        <v>9</v>
      </c>
      <c r="H13" s="20">
        <v>3</v>
      </c>
      <c r="I13" s="95">
        <v>1</v>
      </c>
      <c r="J13" s="96">
        <v>2</v>
      </c>
      <c r="K13" s="96">
        <v>1</v>
      </c>
      <c r="L13" s="96">
        <v>1</v>
      </c>
      <c r="M13" s="96">
        <v>1</v>
      </c>
      <c r="N13" s="96">
        <v>1</v>
      </c>
      <c r="O13" s="96">
        <v>2</v>
      </c>
      <c r="P13" s="96"/>
      <c r="Q13" s="96">
        <v>1</v>
      </c>
      <c r="R13" s="96"/>
      <c r="S13" s="96"/>
      <c r="T13" s="96">
        <v>1</v>
      </c>
      <c r="U13" s="96"/>
      <c r="V13" s="96"/>
      <c r="W13" s="21"/>
    </row>
    <row r="14" spans="1:23" ht="15">
      <c r="A14" s="4">
        <v>4</v>
      </c>
      <c r="B14" s="111">
        <v>180704100005</v>
      </c>
      <c r="C14" s="10">
        <v>37</v>
      </c>
      <c r="D14" s="10"/>
      <c r="E14" s="10">
        <v>40.416666666666664</v>
      </c>
      <c r="F14" s="31"/>
      <c r="G14" s="25" t="s">
        <v>67</v>
      </c>
      <c r="H14" s="20">
        <v>3</v>
      </c>
      <c r="I14" s="95">
        <v>1</v>
      </c>
      <c r="J14" s="39"/>
      <c r="K14" s="96">
        <v>1</v>
      </c>
      <c r="L14" s="39"/>
      <c r="M14" s="39"/>
      <c r="N14" s="39"/>
      <c r="O14" s="39"/>
      <c r="P14" s="39"/>
      <c r="Q14" s="39"/>
      <c r="R14" s="94">
        <v>2</v>
      </c>
      <c r="S14" s="96">
        <v>1</v>
      </c>
      <c r="T14" s="39"/>
      <c r="U14" s="39"/>
      <c r="V14" s="39"/>
      <c r="W14" s="21"/>
    </row>
    <row r="15" spans="1:23" ht="15">
      <c r="A15" s="4">
        <v>5</v>
      </c>
      <c r="B15" s="111">
        <v>180704100006</v>
      </c>
      <c r="C15" s="10">
        <v>35.5</v>
      </c>
      <c r="D15" s="10"/>
      <c r="E15" s="10">
        <v>37.083333333333336</v>
      </c>
      <c r="F15" s="31"/>
      <c r="G15" s="25" t="s">
        <v>68</v>
      </c>
      <c r="H15" s="20">
        <v>3</v>
      </c>
      <c r="I15" s="39"/>
      <c r="J15" s="39"/>
      <c r="K15" s="39"/>
      <c r="L15" s="39"/>
      <c r="M15" s="39"/>
      <c r="N15" s="96">
        <v>1</v>
      </c>
      <c r="O15" s="39"/>
      <c r="P15" s="96">
        <v>2</v>
      </c>
      <c r="Q15" s="39"/>
      <c r="R15" s="39"/>
      <c r="S15" s="39"/>
      <c r="T15" s="39">
        <v>2</v>
      </c>
      <c r="U15" s="96">
        <v>1</v>
      </c>
      <c r="V15" s="96">
        <v>3</v>
      </c>
      <c r="W15" s="21"/>
    </row>
    <row r="16" spans="1:23" ht="15">
      <c r="A16" s="4">
        <v>6</v>
      </c>
      <c r="B16" s="111">
        <v>180704100007</v>
      </c>
      <c r="C16" s="10">
        <v>31.5</v>
      </c>
      <c r="D16" s="10"/>
      <c r="E16" s="10">
        <v>27.500000000000004</v>
      </c>
      <c r="F16" s="31"/>
      <c r="G16" s="92" t="s">
        <v>42</v>
      </c>
      <c r="H16" s="20">
        <f>AVERAGE(H11:H15)</f>
        <v>3</v>
      </c>
      <c r="I16" s="20">
        <f aca="true" t="shared" si="0" ref="I16:V16">AVERAGE(I11:I15)</f>
        <v>1.3333333333333333</v>
      </c>
      <c r="J16" s="20">
        <f t="shared" si="0"/>
        <v>1.5</v>
      </c>
      <c r="K16" s="20">
        <f t="shared" si="0"/>
        <v>1.3333333333333333</v>
      </c>
      <c r="L16" s="20">
        <f t="shared" si="0"/>
        <v>1.3333333333333333</v>
      </c>
      <c r="M16" s="20">
        <f t="shared" si="0"/>
        <v>1.6666666666666667</v>
      </c>
      <c r="N16" s="20">
        <f t="shared" si="0"/>
        <v>1.3333333333333333</v>
      </c>
      <c r="O16" s="20">
        <f t="shared" si="0"/>
        <v>1.5</v>
      </c>
      <c r="P16" s="20">
        <f t="shared" si="0"/>
        <v>2</v>
      </c>
      <c r="Q16" s="20">
        <f t="shared" si="0"/>
        <v>1</v>
      </c>
      <c r="R16" s="20">
        <f t="shared" si="0"/>
        <v>1.6666666666666667</v>
      </c>
      <c r="S16" s="20">
        <f t="shared" si="0"/>
        <v>1</v>
      </c>
      <c r="T16" s="20">
        <f t="shared" si="0"/>
        <v>1.6666666666666667</v>
      </c>
      <c r="U16" s="20">
        <f t="shared" si="0"/>
        <v>1.3333333333333333</v>
      </c>
      <c r="V16" s="20">
        <f t="shared" si="0"/>
        <v>3</v>
      </c>
      <c r="W16" s="1"/>
    </row>
    <row r="17" spans="1:23" ht="15">
      <c r="A17" s="4">
        <v>7</v>
      </c>
      <c r="B17" s="111">
        <v>180704100008</v>
      </c>
      <c r="C17" s="10">
        <v>37.5</v>
      </c>
      <c r="D17" s="10"/>
      <c r="E17" s="10">
        <v>38.333333333333336</v>
      </c>
      <c r="F17" s="10"/>
      <c r="G17" s="51" t="s">
        <v>44</v>
      </c>
      <c r="H17" s="69">
        <f>(100*H16)/100</f>
        <v>3</v>
      </c>
      <c r="I17" s="69">
        <f aca="true" t="shared" si="1" ref="I17:V17">(100*I16)/100</f>
        <v>1.333333333333333</v>
      </c>
      <c r="J17" s="69">
        <f t="shared" si="1"/>
        <v>1.5</v>
      </c>
      <c r="K17" s="69">
        <f t="shared" si="1"/>
        <v>1.333333333333333</v>
      </c>
      <c r="L17" s="69">
        <f t="shared" si="1"/>
        <v>1.333333333333333</v>
      </c>
      <c r="M17" s="69">
        <f t="shared" si="1"/>
        <v>1.666666666666667</v>
      </c>
      <c r="N17" s="69">
        <f t="shared" si="1"/>
        <v>1.333333333333333</v>
      </c>
      <c r="O17" s="69">
        <f t="shared" si="1"/>
        <v>1.5</v>
      </c>
      <c r="P17" s="69">
        <f t="shared" si="1"/>
        <v>2</v>
      </c>
      <c r="Q17" s="69">
        <f t="shared" si="1"/>
        <v>1</v>
      </c>
      <c r="R17" s="69">
        <f t="shared" si="1"/>
        <v>1.666666666666667</v>
      </c>
      <c r="S17" s="69">
        <f t="shared" si="1"/>
        <v>1</v>
      </c>
      <c r="T17" s="69">
        <f>(100*T16)/100</f>
        <v>1.666666666666667</v>
      </c>
      <c r="U17" s="69">
        <f t="shared" si="1"/>
        <v>1.333333333333333</v>
      </c>
      <c r="V17" s="69">
        <f t="shared" si="1"/>
        <v>3</v>
      </c>
      <c r="W17" s="1"/>
    </row>
    <row r="18" spans="1:23" ht="14.25">
      <c r="A18" s="4">
        <v>8</v>
      </c>
      <c r="B18" s="111">
        <v>180704100009</v>
      </c>
      <c r="C18" s="10">
        <v>37</v>
      </c>
      <c r="D18" s="10"/>
      <c r="E18" s="10">
        <v>39.58333333333333</v>
      </c>
      <c r="F18" s="32"/>
      <c r="G18" s="5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1">
        <v>180704100010</v>
      </c>
      <c r="C19" s="10">
        <v>39</v>
      </c>
      <c r="D19" s="10"/>
      <c r="E19" s="10">
        <v>43.75</v>
      </c>
      <c r="F19" s="32"/>
      <c r="G19" s="4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11">
        <v>180704100011</v>
      </c>
      <c r="C20" s="10">
        <v>40.5</v>
      </c>
      <c r="D20" s="10"/>
      <c r="E20" s="10">
        <v>41.25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D4">
      <selection activeCell="H17" sqref="H17:V17"/>
    </sheetView>
  </sheetViews>
  <sheetFormatPr defaultColWidth="9.140625" defaultRowHeight="15"/>
  <sheetData>
    <row r="1" spans="1:23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5" t="s">
        <v>92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100</v>
      </c>
      <c r="B4" s="135"/>
      <c r="C4" s="135"/>
      <c r="D4" s="135"/>
      <c r="E4" s="135"/>
      <c r="F4" s="86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129" t="s">
        <v>112</v>
      </c>
      <c r="B5" s="85"/>
      <c r="C5" s="85"/>
      <c r="D5" s="85"/>
      <c r="E5" s="85"/>
      <c r="F5" s="86"/>
      <c r="G5" s="42" t="s">
        <v>29</v>
      </c>
      <c r="H5" s="36">
        <v>100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1">
      <c r="A6" s="4"/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112">
        <v>100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ht="57.75">
      <c r="A7" s="4"/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100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4.25">
      <c r="A8" s="4"/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113" t="s">
        <v>57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8" t="s">
        <v>5</v>
      </c>
      <c r="C9" s="17" t="s">
        <v>78</v>
      </c>
      <c r="D9" s="17"/>
      <c r="E9" s="17" t="s">
        <v>78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.75" thickBot="1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.75" thickBot="1">
      <c r="A11" s="4">
        <v>1</v>
      </c>
      <c r="B11" s="14" t="s">
        <v>75</v>
      </c>
      <c r="C11" s="121">
        <v>45</v>
      </c>
      <c r="D11" s="10">
        <f>COUNTIF(C11:C20,"&gt;="&amp;D10)</f>
        <v>10</v>
      </c>
      <c r="E11" s="121">
        <v>47</v>
      </c>
      <c r="F11" s="30">
        <f>COUNTIF(E11:E20,"&gt;="&amp;F10)</f>
        <v>10</v>
      </c>
      <c r="G11" s="114" t="s">
        <v>6</v>
      </c>
      <c r="H11" s="115">
        <v>2</v>
      </c>
      <c r="I11" s="116">
        <v>3</v>
      </c>
      <c r="J11" s="116">
        <v>3</v>
      </c>
      <c r="K11" s="116">
        <v>3</v>
      </c>
      <c r="L11" s="116">
        <v>3</v>
      </c>
      <c r="M11" s="116">
        <v>3</v>
      </c>
      <c r="N11" s="116">
        <v>3</v>
      </c>
      <c r="O11" s="116">
        <v>3</v>
      </c>
      <c r="P11" s="116">
        <v>3</v>
      </c>
      <c r="Q11" s="116">
        <v>3</v>
      </c>
      <c r="R11" s="116">
        <v>3</v>
      </c>
      <c r="S11" s="116">
        <v>3</v>
      </c>
      <c r="T11" s="98">
        <v>3</v>
      </c>
      <c r="U11" s="98">
        <v>2</v>
      </c>
      <c r="V11" s="98">
        <v>3</v>
      </c>
      <c r="W11" s="21"/>
    </row>
    <row r="12" spans="1:23" ht="15.75" thickBot="1">
      <c r="A12" s="4">
        <v>2</v>
      </c>
      <c r="B12" s="14" t="s">
        <v>48</v>
      </c>
      <c r="C12" s="121">
        <v>45</v>
      </c>
      <c r="D12" s="36">
        <f>(10/10)*100</f>
        <v>100</v>
      </c>
      <c r="E12" s="121">
        <v>47</v>
      </c>
      <c r="F12" s="64">
        <f>(10/10)*100</f>
        <v>100</v>
      </c>
      <c r="G12" s="114" t="s">
        <v>7</v>
      </c>
      <c r="H12" s="115">
        <v>3</v>
      </c>
      <c r="I12" s="116">
        <v>3</v>
      </c>
      <c r="J12" s="116">
        <v>3</v>
      </c>
      <c r="K12" s="116">
        <v>3</v>
      </c>
      <c r="L12" s="116">
        <v>3</v>
      </c>
      <c r="M12" s="116">
        <v>3</v>
      </c>
      <c r="N12" s="116">
        <v>3</v>
      </c>
      <c r="O12" s="116">
        <v>3</v>
      </c>
      <c r="P12" s="117">
        <v>3</v>
      </c>
      <c r="Q12" s="116">
        <v>3</v>
      </c>
      <c r="R12" s="116">
        <v>3</v>
      </c>
      <c r="S12" s="116">
        <v>3</v>
      </c>
      <c r="T12" s="39">
        <v>3</v>
      </c>
      <c r="U12" s="98">
        <v>3</v>
      </c>
      <c r="V12" s="39">
        <v>3</v>
      </c>
      <c r="W12" s="21"/>
    </row>
    <row r="13" spans="1:23" ht="15.75" thickBot="1">
      <c r="A13" s="4">
        <v>3</v>
      </c>
      <c r="B13" s="14" t="s">
        <v>49</v>
      </c>
      <c r="C13" s="121">
        <v>45</v>
      </c>
      <c r="D13" s="10"/>
      <c r="E13" s="121">
        <v>44</v>
      </c>
      <c r="F13" s="31"/>
      <c r="G13" s="114" t="s">
        <v>9</v>
      </c>
      <c r="H13" s="118">
        <v>2</v>
      </c>
      <c r="I13" s="117">
        <v>3</v>
      </c>
      <c r="J13" s="116">
        <v>3</v>
      </c>
      <c r="K13" s="117">
        <v>2</v>
      </c>
      <c r="L13" s="116">
        <v>3</v>
      </c>
      <c r="M13" s="116">
        <v>3</v>
      </c>
      <c r="N13" s="117">
        <v>3</v>
      </c>
      <c r="O13" s="117">
        <v>2</v>
      </c>
      <c r="P13" s="117">
        <v>2</v>
      </c>
      <c r="Q13" s="116">
        <v>3</v>
      </c>
      <c r="R13" s="116">
        <v>3</v>
      </c>
      <c r="S13" s="116">
        <v>3</v>
      </c>
      <c r="T13" s="39">
        <v>2</v>
      </c>
      <c r="U13" s="98">
        <v>3</v>
      </c>
      <c r="V13" s="39">
        <v>3</v>
      </c>
      <c r="W13" s="21"/>
    </row>
    <row r="14" spans="1:23" ht="15.75" thickBot="1">
      <c r="A14" s="4">
        <v>4</v>
      </c>
      <c r="B14" s="14" t="s">
        <v>50</v>
      </c>
      <c r="C14" s="121">
        <v>45</v>
      </c>
      <c r="D14" s="10"/>
      <c r="E14" s="121">
        <v>46</v>
      </c>
      <c r="F14" s="31"/>
      <c r="G14" s="119" t="s">
        <v>67</v>
      </c>
      <c r="H14" s="118">
        <v>3</v>
      </c>
      <c r="I14" s="117">
        <v>3</v>
      </c>
      <c r="J14" s="116">
        <v>3</v>
      </c>
      <c r="K14" s="117">
        <v>3</v>
      </c>
      <c r="L14" s="116">
        <v>3</v>
      </c>
      <c r="M14" s="116">
        <v>3</v>
      </c>
      <c r="N14" s="117">
        <v>3</v>
      </c>
      <c r="O14" s="117">
        <v>3</v>
      </c>
      <c r="P14" s="117">
        <v>3</v>
      </c>
      <c r="Q14" s="116">
        <v>3</v>
      </c>
      <c r="R14" s="116">
        <v>3</v>
      </c>
      <c r="S14" s="116">
        <v>3</v>
      </c>
      <c r="T14" s="39">
        <v>3</v>
      </c>
      <c r="U14" s="98">
        <v>2</v>
      </c>
      <c r="V14" s="39">
        <v>2</v>
      </c>
      <c r="W14" s="16"/>
    </row>
    <row r="15" spans="1:23" ht="15.75" thickBot="1">
      <c r="A15" s="4">
        <v>5</v>
      </c>
      <c r="B15" s="14" t="s">
        <v>51</v>
      </c>
      <c r="C15" s="121">
        <v>44</v>
      </c>
      <c r="D15" s="10"/>
      <c r="E15" s="121">
        <v>42</v>
      </c>
      <c r="F15" s="31"/>
      <c r="G15" s="119" t="s">
        <v>68</v>
      </c>
      <c r="H15" s="118">
        <v>3</v>
      </c>
      <c r="I15" s="117">
        <v>3</v>
      </c>
      <c r="J15" s="116">
        <v>3</v>
      </c>
      <c r="K15" s="117">
        <v>2</v>
      </c>
      <c r="L15" s="116">
        <v>3</v>
      </c>
      <c r="M15" s="116">
        <v>3</v>
      </c>
      <c r="N15" s="117">
        <v>3</v>
      </c>
      <c r="O15" s="117">
        <v>2</v>
      </c>
      <c r="P15" s="117">
        <v>2</v>
      </c>
      <c r="Q15" s="116">
        <v>3</v>
      </c>
      <c r="R15" s="116">
        <v>3</v>
      </c>
      <c r="S15" s="116">
        <v>3</v>
      </c>
      <c r="T15" s="39">
        <v>2</v>
      </c>
      <c r="U15" s="98">
        <v>3</v>
      </c>
      <c r="V15" s="39">
        <v>3</v>
      </c>
      <c r="W15" s="21"/>
    </row>
    <row r="16" spans="1:23" ht="15">
      <c r="A16" s="4">
        <v>6</v>
      </c>
      <c r="B16" s="14" t="s">
        <v>52</v>
      </c>
      <c r="C16" s="121">
        <v>41</v>
      </c>
      <c r="D16" s="10"/>
      <c r="E16" s="121">
        <v>40</v>
      </c>
      <c r="F16" s="31"/>
      <c r="G16" s="120" t="s">
        <v>42</v>
      </c>
      <c r="H16" s="20">
        <f aca="true" t="shared" si="0" ref="H16:S16">AVERAGE(H11:H15)</f>
        <v>2.6</v>
      </c>
      <c r="I16" s="20">
        <f t="shared" si="0"/>
        <v>3</v>
      </c>
      <c r="J16" s="20">
        <f t="shared" si="0"/>
        <v>3</v>
      </c>
      <c r="K16" s="20">
        <f t="shared" si="0"/>
        <v>2.6</v>
      </c>
      <c r="L16" s="20">
        <f t="shared" si="0"/>
        <v>3</v>
      </c>
      <c r="M16" s="20">
        <f t="shared" si="0"/>
        <v>3</v>
      </c>
      <c r="N16" s="20">
        <f t="shared" si="0"/>
        <v>3</v>
      </c>
      <c r="O16" s="20">
        <f t="shared" si="0"/>
        <v>2.6</v>
      </c>
      <c r="P16" s="20">
        <f t="shared" si="0"/>
        <v>2.6</v>
      </c>
      <c r="Q16" s="20">
        <f t="shared" si="0"/>
        <v>3</v>
      </c>
      <c r="R16" s="20">
        <f t="shared" si="0"/>
        <v>3</v>
      </c>
      <c r="S16" s="20">
        <f t="shared" si="0"/>
        <v>3</v>
      </c>
      <c r="T16" s="20">
        <f>AVERAGE(U11:U15)</f>
        <v>2.6</v>
      </c>
      <c r="U16" s="20">
        <f>AVERAGE(V11:V15)</f>
        <v>2.8</v>
      </c>
      <c r="V16" s="20">
        <f>AVERAGE(V11:V15)</f>
        <v>2.8</v>
      </c>
      <c r="W16" s="1"/>
    </row>
    <row r="17" spans="1:23" ht="15">
      <c r="A17" s="4">
        <v>7</v>
      </c>
      <c r="B17" s="14" t="s">
        <v>53</v>
      </c>
      <c r="C17" s="121">
        <v>43</v>
      </c>
      <c r="D17" s="10"/>
      <c r="E17" s="121">
        <v>43</v>
      </c>
      <c r="F17" s="10"/>
      <c r="G17" s="51" t="s">
        <v>44</v>
      </c>
      <c r="H17" s="69">
        <f>(100*H16)/100</f>
        <v>2.6</v>
      </c>
      <c r="I17" s="69">
        <f aca="true" t="shared" si="1" ref="I17:V17">(100*I16)/100</f>
        <v>3</v>
      </c>
      <c r="J17" s="69">
        <f t="shared" si="1"/>
        <v>3</v>
      </c>
      <c r="K17" s="69">
        <f t="shared" si="1"/>
        <v>2.6</v>
      </c>
      <c r="L17" s="69">
        <f t="shared" si="1"/>
        <v>3</v>
      </c>
      <c r="M17" s="69">
        <f t="shared" si="1"/>
        <v>3</v>
      </c>
      <c r="N17" s="69">
        <f t="shared" si="1"/>
        <v>3</v>
      </c>
      <c r="O17" s="69">
        <f t="shared" si="1"/>
        <v>2.6</v>
      </c>
      <c r="P17" s="69">
        <f t="shared" si="1"/>
        <v>2.6</v>
      </c>
      <c r="Q17" s="69">
        <f t="shared" si="1"/>
        <v>3</v>
      </c>
      <c r="R17" s="69">
        <f t="shared" si="1"/>
        <v>3</v>
      </c>
      <c r="S17" s="69">
        <f t="shared" si="1"/>
        <v>3</v>
      </c>
      <c r="T17" s="69">
        <f t="shared" si="1"/>
        <v>2.6</v>
      </c>
      <c r="U17" s="69">
        <f t="shared" si="1"/>
        <v>2.8</v>
      </c>
      <c r="V17" s="69">
        <f t="shared" si="1"/>
        <v>2.8</v>
      </c>
      <c r="W17" s="1"/>
    </row>
    <row r="18" spans="1:23" ht="14.25">
      <c r="A18" s="4">
        <v>8</v>
      </c>
      <c r="B18" s="14" t="s">
        <v>54</v>
      </c>
      <c r="C18" s="121">
        <v>42</v>
      </c>
      <c r="D18" s="10"/>
      <c r="E18" s="121">
        <v>43</v>
      </c>
      <c r="F18" s="32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"/>
    </row>
    <row r="19" spans="1:23" ht="14.25">
      <c r="A19" s="4">
        <v>9</v>
      </c>
      <c r="B19" s="14" t="s">
        <v>55</v>
      </c>
      <c r="C19" s="121">
        <v>46</v>
      </c>
      <c r="D19" s="10"/>
      <c r="E19" s="121">
        <v>47</v>
      </c>
      <c r="F19" s="32"/>
      <c r="G19" s="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"/>
    </row>
    <row r="20" spans="1:23" ht="14.25">
      <c r="A20" s="4">
        <v>10</v>
      </c>
      <c r="B20" s="14" t="s">
        <v>56</v>
      </c>
      <c r="C20" s="121">
        <v>45</v>
      </c>
      <c r="D20" s="10"/>
      <c r="E20" s="121">
        <v>46</v>
      </c>
      <c r="F20" s="32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D4">
      <selection activeCell="H17" sqref="H17:V17"/>
    </sheetView>
  </sheetViews>
  <sheetFormatPr defaultColWidth="9.140625" defaultRowHeight="15"/>
  <sheetData>
    <row r="1" spans="1:23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5" t="s">
        <v>101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102</v>
      </c>
      <c r="B4" s="135"/>
      <c r="C4" s="135"/>
      <c r="D4" s="135"/>
      <c r="E4" s="135"/>
      <c r="F4" s="86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129" t="s">
        <v>109</v>
      </c>
      <c r="B5" s="85"/>
      <c r="C5" s="85"/>
      <c r="D5" s="85"/>
      <c r="E5" s="85"/>
      <c r="F5" s="86"/>
      <c r="G5" s="42" t="s">
        <v>29</v>
      </c>
      <c r="H5" s="36">
        <v>90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1">
      <c r="A6" s="4"/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v>80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ht="57.75">
      <c r="A7" s="4"/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85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4.25">
      <c r="A8" s="4"/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74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8" t="s">
        <v>5</v>
      </c>
      <c r="C9" s="17" t="s">
        <v>78</v>
      </c>
      <c r="D9" s="17"/>
      <c r="E9" s="17" t="s">
        <v>78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 t="s">
        <v>75</v>
      </c>
      <c r="C11" s="121">
        <v>39</v>
      </c>
      <c r="D11" s="10">
        <f>COUNTIF(C11:C82,"&gt;="&amp;D10)</f>
        <v>9</v>
      </c>
      <c r="E11" s="121">
        <v>42</v>
      </c>
      <c r="F11" s="30">
        <f>COUNTIF(E11:E82,"&gt;="&amp;F10)</f>
        <v>8</v>
      </c>
      <c r="G11" s="25" t="s">
        <v>6</v>
      </c>
      <c r="H11" s="50">
        <v>2</v>
      </c>
      <c r="I11" s="50">
        <v>3</v>
      </c>
      <c r="J11" s="80">
        <v>3</v>
      </c>
      <c r="K11" s="122">
        <v>3</v>
      </c>
      <c r="L11" s="80">
        <v>3</v>
      </c>
      <c r="M11" s="80">
        <v>3</v>
      </c>
      <c r="N11" s="80">
        <v>3</v>
      </c>
      <c r="O11" s="80">
        <v>3</v>
      </c>
      <c r="P11" s="80">
        <v>3</v>
      </c>
      <c r="Q11" s="80">
        <v>3</v>
      </c>
      <c r="R11" s="80">
        <v>3</v>
      </c>
      <c r="S11" s="80">
        <v>3</v>
      </c>
      <c r="T11" s="80">
        <v>3</v>
      </c>
      <c r="U11" s="80">
        <v>3</v>
      </c>
      <c r="V11" s="80">
        <v>3</v>
      </c>
      <c r="W11" s="21"/>
    </row>
    <row r="12" spans="1:23" ht="15">
      <c r="A12" s="4">
        <v>2</v>
      </c>
      <c r="B12" s="14" t="s">
        <v>48</v>
      </c>
      <c r="C12" s="121">
        <v>37</v>
      </c>
      <c r="D12" s="63">
        <f>(9/10)*100</f>
        <v>90</v>
      </c>
      <c r="E12" s="121">
        <v>41</v>
      </c>
      <c r="F12" s="64">
        <f>(8/10)*100</f>
        <v>80</v>
      </c>
      <c r="G12" s="25" t="s">
        <v>7</v>
      </c>
      <c r="H12" s="20">
        <v>3</v>
      </c>
      <c r="I12" s="20">
        <v>2</v>
      </c>
      <c r="J12" s="79">
        <v>3</v>
      </c>
      <c r="K12" s="80">
        <v>3</v>
      </c>
      <c r="L12" s="79">
        <v>3</v>
      </c>
      <c r="M12" s="79">
        <v>2</v>
      </c>
      <c r="N12" s="79">
        <v>3</v>
      </c>
      <c r="O12" s="79">
        <v>3</v>
      </c>
      <c r="P12" s="79">
        <v>2</v>
      </c>
      <c r="Q12" s="79">
        <v>3</v>
      </c>
      <c r="R12" s="79">
        <v>3</v>
      </c>
      <c r="S12" s="79">
        <v>2</v>
      </c>
      <c r="T12" s="79">
        <v>3</v>
      </c>
      <c r="U12" s="79">
        <v>3</v>
      </c>
      <c r="V12" s="79">
        <v>3</v>
      </c>
      <c r="W12" s="21"/>
    </row>
    <row r="13" spans="1:23" ht="15">
      <c r="A13" s="4">
        <v>3</v>
      </c>
      <c r="B13" s="14" t="s">
        <v>49</v>
      </c>
      <c r="C13" s="121">
        <v>28</v>
      </c>
      <c r="D13" s="10"/>
      <c r="E13" s="121">
        <v>40</v>
      </c>
      <c r="F13" s="31"/>
      <c r="G13" s="25" t="s">
        <v>9</v>
      </c>
      <c r="H13" s="20">
        <v>2</v>
      </c>
      <c r="I13" s="20">
        <v>3</v>
      </c>
      <c r="J13" s="79">
        <v>3</v>
      </c>
      <c r="K13" s="79">
        <v>2</v>
      </c>
      <c r="L13" s="79">
        <v>3</v>
      </c>
      <c r="M13" s="79">
        <v>2</v>
      </c>
      <c r="N13" s="79">
        <v>2</v>
      </c>
      <c r="O13" s="79">
        <v>3</v>
      </c>
      <c r="P13" s="79">
        <v>2</v>
      </c>
      <c r="Q13" s="79">
        <v>3</v>
      </c>
      <c r="R13" s="79">
        <v>3</v>
      </c>
      <c r="S13" s="79">
        <v>2</v>
      </c>
      <c r="T13" s="79">
        <v>3</v>
      </c>
      <c r="U13" s="79">
        <v>2</v>
      </c>
      <c r="V13" s="79">
        <v>2</v>
      </c>
      <c r="W13" s="21"/>
    </row>
    <row r="14" spans="1:23" ht="14.25">
      <c r="A14" s="4">
        <v>4</v>
      </c>
      <c r="B14" s="14" t="s">
        <v>50</v>
      </c>
      <c r="C14" s="121">
        <v>34</v>
      </c>
      <c r="D14" s="10"/>
      <c r="E14" s="121">
        <v>37</v>
      </c>
      <c r="F14" s="31"/>
      <c r="G14" s="77" t="s">
        <v>67</v>
      </c>
      <c r="H14" s="79">
        <v>3</v>
      </c>
      <c r="I14" s="79">
        <v>3</v>
      </c>
      <c r="J14" s="79">
        <v>3</v>
      </c>
      <c r="K14" s="79">
        <v>3</v>
      </c>
      <c r="L14" s="79">
        <v>3</v>
      </c>
      <c r="M14" s="79">
        <v>2</v>
      </c>
      <c r="N14" s="79">
        <v>3</v>
      </c>
      <c r="O14" s="79">
        <v>3</v>
      </c>
      <c r="P14" s="79">
        <v>2</v>
      </c>
      <c r="Q14" s="79">
        <v>3</v>
      </c>
      <c r="R14" s="79">
        <v>3</v>
      </c>
      <c r="S14" s="79">
        <v>2</v>
      </c>
      <c r="T14" s="79">
        <v>3</v>
      </c>
      <c r="U14" s="79">
        <v>3</v>
      </c>
      <c r="V14" s="79">
        <v>2</v>
      </c>
      <c r="W14" s="21"/>
    </row>
    <row r="15" spans="1:23" ht="14.25">
      <c r="A15" s="4">
        <v>5</v>
      </c>
      <c r="B15" s="14" t="s">
        <v>51</v>
      </c>
      <c r="C15" s="121">
        <v>29</v>
      </c>
      <c r="D15" s="10"/>
      <c r="E15" s="121">
        <v>37</v>
      </c>
      <c r="F15" s="31"/>
      <c r="G15" s="77" t="s">
        <v>68</v>
      </c>
      <c r="H15" s="79">
        <v>2</v>
      </c>
      <c r="I15" s="79">
        <v>2</v>
      </c>
      <c r="J15" s="79">
        <v>3</v>
      </c>
      <c r="K15" s="79">
        <v>3</v>
      </c>
      <c r="L15" s="79">
        <v>3</v>
      </c>
      <c r="M15" s="79">
        <v>2</v>
      </c>
      <c r="N15" s="79">
        <v>3</v>
      </c>
      <c r="O15" s="79">
        <v>3</v>
      </c>
      <c r="P15" s="79">
        <v>2</v>
      </c>
      <c r="Q15" s="79">
        <v>2</v>
      </c>
      <c r="R15" s="79">
        <v>3</v>
      </c>
      <c r="S15" s="79">
        <v>2</v>
      </c>
      <c r="T15" s="79">
        <v>3</v>
      </c>
      <c r="U15" s="79">
        <v>2</v>
      </c>
      <c r="V15" s="79">
        <v>3</v>
      </c>
      <c r="W15" s="21"/>
    </row>
    <row r="16" spans="1:23" ht="15">
      <c r="A16" s="4">
        <v>6</v>
      </c>
      <c r="B16" s="14" t="s">
        <v>52</v>
      </c>
      <c r="C16" s="121">
        <v>21</v>
      </c>
      <c r="D16" s="10"/>
      <c r="E16" s="121">
        <v>24</v>
      </c>
      <c r="F16" s="31"/>
      <c r="G16" s="92" t="s">
        <v>42</v>
      </c>
      <c r="H16" s="20">
        <f>AVERAGE(H11:H15)</f>
        <v>2.4</v>
      </c>
      <c r="I16" s="20">
        <f aca="true" t="shared" si="0" ref="I16:V16">AVERAGE(I11:I15)</f>
        <v>2.6</v>
      </c>
      <c r="J16" s="20">
        <f t="shared" si="0"/>
        <v>3</v>
      </c>
      <c r="K16" s="20">
        <f t="shared" si="0"/>
        <v>2.8</v>
      </c>
      <c r="L16" s="20">
        <f t="shared" si="0"/>
        <v>3</v>
      </c>
      <c r="M16" s="20">
        <f t="shared" si="0"/>
        <v>2.2</v>
      </c>
      <c r="N16" s="20">
        <f t="shared" si="0"/>
        <v>2.8</v>
      </c>
      <c r="O16" s="20">
        <f t="shared" si="0"/>
        <v>3</v>
      </c>
      <c r="P16" s="20">
        <f t="shared" si="0"/>
        <v>2.2</v>
      </c>
      <c r="Q16" s="20">
        <f t="shared" si="0"/>
        <v>2.8</v>
      </c>
      <c r="R16" s="20">
        <f t="shared" si="0"/>
        <v>3</v>
      </c>
      <c r="S16" s="20">
        <f t="shared" si="0"/>
        <v>2.2</v>
      </c>
      <c r="T16" s="20">
        <f t="shared" si="0"/>
        <v>3</v>
      </c>
      <c r="U16" s="20">
        <f t="shared" si="0"/>
        <v>2.6</v>
      </c>
      <c r="V16" s="20">
        <f t="shared" si="0"/>
        <v>2.6</v>
      </c>
      <c r="W16" s="1"/>
    </row>
    <row r="17" spans="1:23" ht="15">
      <c r="A17" s="4">
        <v>7</v>
      </c>
      <c r="B17" s="14" t="s">
        <v>53</v>
      </c>
      <c r="C17" s="121">
        <v>31</v>
      </c>
      <c r="D17" s="10"/>
      <c r="E17" s="121">
        <v>36</v>
      </c>
      <c r="F17" s="10"/>
      <c r="G17" s="51" t="s">
        <v>44</v>
      </c>
      <c r="H17" s="69">
        <f>(85*H16)/100</f>
        <v>2.04</v>
      </c>
      <c r="I17" s="69">
        <f aca="true" t="shared" si="1" ref="I17:V17">(85*I16)/100</f>
        <v>2.21</v>
      </c>
      <c r="J17" s="69">
        <f t="shared" si="1"/>
        <v>2.55</v>
      </c>
      <c r="K17" s="69">
        <f t="shared" si="1"/>
        <v>2.38</v>
      </c>
      <c r="L17" s="69">
        <f t="shared" si="1"/>
        <v>2.55</v>
      </c>
      <c r="M17" s="69">
        <f t="shared" si="1"/>
        <v>1.8700000000000003</v>
      </c>
      <c r="N17" s="69">
        <f t="shared" si="1"/>
        <v>2.38</v>
      </c>
      <c r="O17" s="69">
        <f t="shared" si="1"/>
        <v>2.55</v>
      </c>
      <c r="P17" s="69">
        <f t="shared" si="1"/>
        <v>1.8700000000000003</v>
      </c>
      <c r="Q17" s="69">
        <f t="shared" si="1"/>
        <v>2.38</v>
      </c>
      <c r="R17" s="69">
        <f t="shared" si="1"/>
        <v>2.55</v>
      </c>
      <c r="S17" s="69">
        <f t="shared" si="1"/>
        <v>1.8700000000000003</v>
      </c>
      <c r="T17" s="69">
        <f t="shared" si="1"/>
        <v>2.55</v>
      </c>
      <c r="U17" s="69">
        <f t="shared" si="1"/>
        <v>2.21</v>
      </c>
      <c r="V17" s="69">
        <f t="shared" si="1"/>
        <v>2.21</v>
      </c>
      <c r="W17" s="1"/>
    </row>
    <row r="18" spans="1:23" ht="14.25">
      <c r="A18" s="4">
        <v>8</v>
      </c>
      <c r="B18" s="14" t="s">
        <v>54</v>
      </c>
      <c r="C18" s="121">
        <v>31</v>
      </c>
      <c r="D18" s="10"/>
      <c r="E18" s="121">
        <v>42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55</v>
      </c>
      <c r="C19" s="121">
        <v>30</v>
      </c>
      <c r="D19" s="10"/>
      <c r="E19" s="121">
        <v>20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56</v>
      </c>
      <c r="C20" s="121">
        <v>38</v>
      </c>
      <c r="D20" s="10"/>
      <c r="E20" s="121">
        <v>45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/>
      <c r="C21" s="121"/>
      <c r="D21" s="10"/>
      <c r="E21" s="121"/>
      <c r="F21" s="32"/>
      <c r="G21" s="4"/>
      <c r="H21" s="84"/>
      <c r="I21" s="133"/>
      <c r="J21" s="133"/>
      <c r="K21" s="1"/>
      <c r="L21" s="1"/>
      <c r="M21" s="37"/>
      <c r="N21" s="37"/>
      <c r="O21" s="37"/>
      <c r="P21" s="37"/>
      <c r="Q21" s="37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/>
      <c r="C22" s="121"/>
      <c r="D22" s="10"/>
      <c r="E22" s="121"/>
      <c r="F22" s="32"/>
      <c r="G22" s="4"/>
      <c r="H22" s="57"/>
      <c r="I22" s="70"/>
      <c r="J22" s="70"/>
      <c r="K22" s="1"/>
      <c r="L22" s="1"/>
      <c r="M22" s="37"/>
      <c r="N22" s="37"/>
      <c r="O22" s="37"/>
      <c r="P22" s="37"/>
      <c r="Q22" s="37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/>
      <c r="C23" s="121"/>
      <c r="D23" s="10"/>
      <c r="E23" s="121"/>
      <c r="F23" s="32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/>
      <c r="C24" s="121"/>
      <c r="D24" s="10"/>
      <c r="E24" s="121"/>
      <c r="F24" s="32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/>
      <c r="C25" s="121"/>
      <c r="D25" s="15"/>
      <c r="E25" s="121"/>
      <c r="F25" s="33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/>
      <c r="C26" s="121"/>
      <c r="D26" s="10"/>
      <c r="E26" s="121"/>
      <c r="F26" s="32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/>
      <c r="C27" s="121"/>
      <c r="D27" s="10"/>
      <c r="E27" s="121"/>
      <c r="F27" s="32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/>
      <c r="C28" s="121"/>
      <c r="D28" s="10"/>
      <c r="E28" s="121"/>
      <c r="F28" s="32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/>
      <c r="C29" s="121"/>
      <c r="D29" s="10"/>
      <c r="E29" s="121"/>
      <c r="F29" s="32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/>
      <c r="C30" s="121"/>
      <c r="D30" s="10"/>
      <c r="E30" s="121"/>
      <c r="F30" s="32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/>
      <c r="C31" s="121"/>
      <c r="D31" s="10"/>
      <c r="E31" s="121"/>
      <c r="F31" s="32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/>
      <c r="C32" s="121"/>
      <c r="D32" s="10"/>
      <c r="E32" s="121"/>
      <c r="F32" s="32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/>
      <c r="C33" s="121"/>
      <c r="D33" s="10"/>
      <c r="E33" s="121"/>
      <c r="F33" s="32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/>
      <c r="C34" s="121"/>
      <c r="D34" s="10"/>
      <c r="E34" s="121"/>
      <c r="F34" s="32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/>
      <c r="C35" s="121"/>
      <c r="D35" s="10"/>
      <c r="E35" s="121"/>
      <c r="F35" s="32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/>
      <c r="C36" s="121"/>
      <c r="D36" s="10"/>
      <c r="E36" s="121"/>
      <c r="F36" s="32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/>
      <c r="C37" s="121"/>
      <c r="D37" s="10"/>
      <c r="E37" s="121"/>
      <c r="F37" s="32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/>
      <c r="C38" s="121"/>
      <c r="D38" s="10"/>
      <c r="E38" s="121"/>
      <c r="F38" s="32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/>
      <c r="C39" s="121"/>
      <c r="D39" s="10"/>
      <c r="E39" s="121"/>
      <c r="F39" s="32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/>
      <c r="C40" s="121"/>
      <c r="D40" s="10"/>
      <c r="E40" s="121"/>
      <c r="F40" s="32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/>
      <c r="C41" s="121"/>
      <c r="D41" s="10"/>
      <c r="E41" s="121"/>
      <c r="F41" s="32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/>
      <c r="C42" s="121"/>
      <c r="D42" s="10"/>
      <c r="E42" s="121"/>
      <c r="F42" s="32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/>
      <c r="C43" s="121"/>
      <c r="D43" s="10"/>
      <c r="E43" s="121"/>
      <c r="F43" s="3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/>
      <c r="C44" s="121"/>
      <c r="D44" s="10"/>
      <c r="E44" s="121"/>
      <c r="F44" s="32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/>
      <c r="C45" s="121"/>
      <c r="D45" s="10"/>
      <c r="E45" s="121"/>
      <c r="F45" s="3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/>
      <c r="C46" s="121"/>
      <c r="D46" s="10"/>
      <c r="E46" s="121"/>
      <c r="F46" s="3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/>
      <c r="C47" s="121"/>
      <c r="D47" s="10"/>
      <c r="E47" s="121"/>
      <c r="F47" s="32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/>
      <c r="C48" s="121"/>
      <c r="D48" s="10"/>
      <c r="E48" s="121"/>
      <c r="F48" s="3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/>
      <c r="C49" s="121"/>
      <c r="D49" s="10"/>
      <c r="E49" s="121"/>
      <c r="F49" s="32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/>
      <c r="C50" s="121"/>
      <c r="D50" s="10"/>
      <c r="E50" s="121"/>
      <c r="F50" s="32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/>
      <c r="C51" s="121"/>
      <c r="D51" s="10"/>
      <c r="E51" s="121"/>
      <c r="F51" s="32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/>
      <c r="C52" s="121"/>
      <c r="D52" s="15"/>
      <c r="E52" s="121"/>
      <c r="F52" s="33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/>
      <c r="C53" s="121"/>
      <c r="D53" s="15"/>
      <c r="E53" s="121"/>
      <c r="F53" s="33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/>
      <c r="C54" s="121"/>
      <c r="D54" s="10"/>
      <c r="E54" s="121"/>
      <c r="F54" s="32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/>
      <c r="C55" s="121"/>
      <c r="D55" s="10"/>
      <c r="E55" s="121"/>
      <c r="F55" s="32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/>
      <c r="C56" s="121"/>
      <c r="D56" s="10"/>
      <c r="E56" s="121"/>
      <c r="F56" s="32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/>
      <c r="C57" s="121"/>
      <c r="D57" s="10"/>
      <c r="E57" s="121"/>
      <c r="F57" s="32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/>
      <c r="C58" s="121"/>
      <c r="D58" s="10"/>
      <c r="E58" s="121"/>
      <c r="F58" s="32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/>
      <c r="C59" s="121"/>
      <c r="D59" s="10"/>
      <c r="E59" s="121"/>
      <c r="F59" s="32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/>
      <c r="C60" s="121"/>
      <c r="D60" s="10"/>
      <c r="E60" s="121"/>
      <c r="F60" s="32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/>
      <c r="C61" s="121"/>
      <c r="D61" s="10"/>
      <c r="E61" s="121"/>
      <c r="F61" s="32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/>
      <c r="C62" s="121"/>
      <c r="D62" s="10"/>
      <c r="E62" s="121"/>
      <c r="F62" s="32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/>
      <c r="C63" s="121"/>
      <c r="D63" s="10"/>
      <c r="E63" s="121"/>
      <c r="F63" s="32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/>
      <c r="C64" s="121"/>
      <c r="D64" s="10"/>
      <c r="E64" s="121"/>
      <c r="F64" s="32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/>
      <c r="C65" s="121"/>
      <c r="D65" s="10"/>
      <c r="E65" s="121"/>
      <c r="F65" s="32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/>
      <c r="C66" s="121"/>
      <c r="D66" s="10"/>
      <c r="E66" s="121"/>
      <c r="F66" s="32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/>
      <c r="C67" s="121"/>
      <c r="D67" s="10"/>
      <c r="E67" s="121"/>
      <c r="F67" s="32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/>
      <c r="C68" s="121"/>
      <c r="D68" s="10"/>
      <c r="E68" s="121"/>
      <c r="F68" s="32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/>
      <c r="C69" s="121"/>
      <c r="D69" s="10"/>
      <c r="E69" s="121"/>
      <c r="F69" s="32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/>
      <c r="C70" s="121"/>
      <c r="D70" s="10"/>
      <c r="E70" s="121"/>
      <c r="F70" s="32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/>
      <c r="C71" s="121"/>
      <c r="D71" s="10"/>
      <c r="E71" s="121"/>
      <c r="F71" s="32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/>
      <c r="C72" s="121"/>
      <c r="D72" s="10"/>
      <c r="E72" s="121"/>
      <c r="F72" s="32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/>
      <c r="C73" s="121"/>
      <c r="D73" s="10"/>
      <c r="E73" s="121"/>
      <c r="F73" s="32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/>
      <c r="C74" s="121"/>
      <c r="D74" s="10"/>
      <c r="E74" s="121"/>
      <c r="F74" s="32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/>
      <c r="C75" s="121"/>
      <c r="D75" s="10"/>
      <c r="E75" s="121"/>
      <c r="F75" s="32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/>
      <c r="C76" s="121"/>
      <c r="D76" s="10"/>
      <c r="E76" s="121"/>
      <c r="F76" s="32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/>
      <c r="C77" s="121"/>
      <c r="D77" s="10"/>
      <c r="E77" s="121"/>
      <c r="F77" s="32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/>
      <c r="C78" s="10"/>
      <c r="D78" s="10"/>
      <c r="E78" s="10"/>
      <c r="F78" s="32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/>
      <c r="C79" s="10"/>
      <c r="D79" s="10"/>
      <c r="E79" s="10"/>
      <c r="F79" s="32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/>
      <c r="C80" s="15"/>
      <c r="D80" s="15"/>
      <c r="E80" s="15"/>
      <c r="F80" s="33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/>
      <c r="C81" s="15"/>
      <c r="D81" s="15"/>
      <c r="E81" s="15"/>
      <c r="F81" s="33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/>
      <c r="C82" s="10"/>
      <c r="D82" s="10"/>
      <c r="E82" s="10"/>
      <c r="F82" s="32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PageLayoutView="0" workbookViewId="0" topLeftCell="F4">
      <selection activeCell="H17" sqref="H17:V17"/>
    </sheetView>
  </sheetViews>
  <sheetFormatPr defaultColWidth="9.140625" defaultRowHeight="15"/>
  <cols>
    <col min="2" max="2" width="9.140625" style="0" customWidth="1"/>
    <col min="3" max="3" width="15.28125" style="0" customWidth="1"/>
    <col min="5" max="5" width="17.00390625" style="0" customWidth="1"/>
    <col min="7" max="7" width="28.00390625" style="0" customWidth="1"/>
  </cols>
  <sheetData>
    <row r="1" spans="1:23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5" t="s">
        <v>76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77</v>
      </c>
      <c r="B4" s="135"/>
      <c r="C4" s="135"/>
      <c r="D4" s="135"/>
      <c r="E4" s="135"/>
      <c r="F4" s="86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129" t="s">
        <v>73</v>
      </c>
      <c r="B5" s="129"/>
      <c r="C5" s="129"/>
      <c r="D5" s="129"/>
      <c r="E5" s="129"/>
      <c r="F5" s="86"/>
      <c r="G5" s="42" t="s">
        <v>29</v>
      </c>
      <c r="H5" s="36">
        <f>9/10*100</f>
        <v>90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1">
      <c r="A6" s="4"/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f>9/10*100</f>
        <v>90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ht="28.5">
      <c r="A7" s="4"/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90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4.25">
      <c r="A8" s="4"/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74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8" t="s">
        <v>5</v>
      </c>
      <c r="C9" s="17" t="s">
        <v>69</v>
      </c>
      <c r="D9" s="17"/>
      <c r="E9" s="17" t="s">
        <v>114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 t="s">
        <v>75</v>
      </c>
      <c r="C11" s="10">
        <v>47.22222222222222</v>
      </c>
      <c r="D11" s="10">
        <f>COUNTIF(C11:C82,"&gt;="&amp;D10)</f>
        <v>9</v>
      </c>
      <c r="E11" s="10">
        <v>45.909090909090914</v>
      </c>
      <c r="F11" s="30">
        <f>COUNTIF(E11:E82,"&gt;="&amp;F10)</f>
        <v>9</v>
      </c>
      <c r="G11" s="25" t="s">
        <v>6</v>
      </c>
      <c r="H11" s="50">
        <v>3</v>
      </c>
      <c r="I11" s="50">
        <v>3</v>
      </c>
      <c r="J11" s="80">
        <v>3</v>
      </c>
      <c r="K11" s="122">
        <v>3</v>
      </c>
      <c r="L11" s="80">
        <v>3</v>
      </c>
      <c r="M11" s="80">
        <v>3</v>
      </c>
      <c r="N11" s="80">
        <v>3</v>
      </c>
      <c r="O11" s="80">
        <v>3</v>
      </c>
      <c r="P11" s="80">
        <v>3</v>
      </c>
      <c r="Q11" s="80">
        <v>3</v>
      </c>
      <c r="R11" s="80">
        <v>3</v>
      </c>
      <c r="S11" s="80">
        <v>3</v>
      </c>
      <c r="T11" s="80">
        <v>3</v>
      </c>
      <c r="U11" s="80">
        <v>2</v>
      </c>
      <c r="V11" s="80">
        <v>2</v>
      </c>
      <c r="W11" s="21"/>
    </row>
    <row r="12" spans="1:23" ht="15">
      <c r="A12" s="4">
        <v>2</v>
      </c>
      <c r="B12" s="14" t="s">
        <v>48</v>
      </c>
      <c r="C12" s="10">
        <v>43.333333333333336</v>
      </c>
      <c r="D12" s="63">
        <f>(9/10)*100</f>
        <v>90</v>
      </c>
      <c r="E12" s="10">
        <v>38.18181818181819</v>
      </c>
      <c r="F12" s="64">
        <f>(9/10)*100</f>
        <v>90</v>
      </c>
      <c r="G12" s="25" t="s">
        <v>7</v>
      </c>
      <c r="H12" s="20">
        <v>3</v>
      </c>
      <c r="I12" s="20">
        <v>3</v>
      </c>
      <c r="J12" s="79">
        <v>3</v>
      </c>
      <c r="K12" s="80">
        <v>3</v>
      </c>
      <c r="L12" s="79">
        <v>3</v>
      </c>
      <c r="M12" s="79">
        <v>3</v>
      </c>
      <c r="N12" s="79">
        <v>3</v>
      </c>
      <c r="O12" s="79">
        <v>3</v>
      </c>
      <c r="P12" s="79">
        <v>2</v>
      </c>
      <c r="Q12" s="79">
        <v>3</v>
      </c>
      <c r="R12" s="79">
        <v>3</v>
      </c>
      <c r="S12" s="79">
        <v>3</v>
      </c>
      <c r="T12" s="79">
        <v>2</v>
      </c>
      <c r="U12" s="79">
        <v>2</v>
      </c>
      <c r="V12" s="79">
        <v>2</v>
      </c>
      <c r="W12" s="21"/>
    </row>
    <row r="13" spans="1:23" ht="15">
      <c r="A13" s="4">
        <v>3</v>
      </c>
      <c r="B13" s="14" t="s">
        <v>49</v>
      </c>
      <c r="C13" s="10">
        <v>36.666666666666664</v>
      </c>
      <c r="D13" s="10"/>
      <c r="E13" s="10">
        <v>37.72727272727273</v>
      </c>
      <c r="F13" s="31"/>
      <c r="G13" s="25" t="s">
        <v>9</v>
      </c>
      <c r="H13" s="20">
        <v>2</v>
      </c>
      <c r="I13" s="20">
        <v>3</v>
      </c>
      <c r="J13" s="79">
        <v>3</v>
      </c>
      <c r="K13" s="79">
        <v>2</v>
      </c>
      <c r="L13" s="79">
        <v>3</v>
      </c>
      <c r="M13" s="79">
        <v>3</v>
      </c>
      <c r="N13" s="79">
        <v>3</v>
      </c>
      <c r="O13" s="79">
        <v>2</v>
      </c>
      <c r="P13" s="79">
        <v>2</v>
      </c>
      <c r="Q13" s="79">
        <v>3</v>
      </c>
      <c r="R13" s="79">
        <v>3</v>
      </c>
      <c r="S13" s="79">
        <v>3</v>
      </c>
      <c r="T13" s="79">
        <v>1</v>
      </c>
      <c r="U13" s="79">
        <v>2</v>
      </c>
      <c r="V13" s="79">
        <v>2</v>
      </c>
      <c r="W13" s="21"/>
    </row>
    <row r="14" spans="1:23" ht="14.25">
      <c r="A14" s="4">
        <v>4</v>
      </c>
      <c r="B14" s="14" t="s">
        <v>50</v>
      </c>
      <c r="C14" s="10">
        <v>41.11111111111111</v>
      </c>
      <c r="D14" s="10"/>
      <c r="E14" s="10">
        <v>45.45454545454545</v>
      </c>
      <c r="F14" s="31"/>
      <c r="G14" s="75" t="s">
        <v>67</v>
      </c>
      <c r="H14" s="76">
        <v>2</v>
      </c>
      <c r="I14" s="76">
        <v>1</v>
      </c>
      <c r="J14" s="76">
        <v>1</v>
      </c>
      <c r="K14" s="76"/>
      <c r="L14" s="76"/>
      <c r="M14" s="76"/>
      <c r="N14" s="76">
        <v>1</v>
      </c>
      <c r="O14" s="76"/>
      <c r="P14" s="76">
        <v>1</v>
      </c>
      <c r="Q14" s="76"/>
      <c r="R14" s="76"/>
      <c r="S14" s="76">
        <v>1</v>
      </c>
      <c r="T14" s="76"/>
      <c r="U14" s="76">
        <v>1</v>
      </c>
      <c r="V14" s="76">
        <v>1</v>
      </c>
      <c r="W14" s="21"/>
    </row>
    <row r="15" spans="1:23" ht="14.25">
      <c r="A15" s="4">
        <v>5</v>
      </c>
      <c r="B15" s="14" t="s">
        <v>51</v>
      </c>
      <c r="C15" s="10">
        <v>41.11111111111111</v>
      </c>
      <c r="D15" s="10"/>
      <c r="E15" s="10">
        <v>41.81818181818181</v>
      </c>
      <c r="F15" s="31"/>
      <c r="G15" s="75" t="s">
        <v>68</v>
      </c>
      <c r="H15" s="76">
        <v>2</v>
      </c>
      <c r="I15" s="76"/>
      <c r="J15" s="76"/>
      <c r="K15" s="76">
        <v>1</v>
      </c>
      <c r="L15" s="76">
        <v>1</v>
      </c>
      <c r="M15" s="76"/>
      <c r="N15" s="76">
        <v>1</v>
      </c>
      <c r="O15" s="76">
        <v>1</v>
      </c>
      <c r="P15" s="76"/>
      <c r="Q15" s="76">
        <v>1</v>
      </c>
      <c r="R15" s="76">
        <v>1</v>
      </c>
      <c r="S15" s="76"/>
      <c r="T15" s="76">
        <v>1</v>
      </c>
      <c r="U15" s="76"/>
      <c r="V15" s="76"/>
      <c r="W15" s="21"/>
    </row>
    <row r="16" spans="1:23" ht="15">
      <c r="A16" s="4">
        <v>6</v>
      </c>
      <c r="B16" s="14" t="s">
        <v>52</v>
      </c>
      <c r="C16" s="10">
        <v>25</v>
      </c>
      <c r="D16" s="10"/>
      <c r="E16" s="10">
        <v>27.27272727272727</v>
      </c>
      <c r="F16" s="31"/>
      <c r="G16" s="92" t="s">
        <v>42</v>
      </c>
      <c r="H16" s="20">
        <f>AVERAGE(H11:H15)</f>
        <v>2.4</v>
      </c>
      <c r="I16" s="20">
        <f aca="true" t="shared" si="0" ref="I16:V16">AVERAGE(I11:I15)</f>
        <v>2.5</v>
      </c>
      <c r="J16" s="20">
        <f t="shared" si="0"/>
        <v>2.5</v>
      </c>
      <c r="K16" s="20">
        <f t="shared" si="0"/>
        <v>2.25</v>
      </c>
      <c r="L16" s="20">
        <f t="shared" si="0"/>
        <v>2.5</v>
      </c>
      <c r="M16" s="20">
        <f t="shared" si="0"/>
        <v>3</v>
      </c>
      <c r="N16" s="20">
        <f t="shared" si="0"/>
        <v>2.2</v>
      </c>
      <c r="O16" s="20">
        <f t="shared" si="0"/>
        <v>2.25</v>
      </c>
      <c r="P16" s="20">
        <f t="shared" si="0"/>
        <v>2</v>
      </c>
      <c r="Q16" s="20">
        <f t="shared" si="0"/>
        <v>2.5</v>
      </c>
      <c r="R16" s="20">
        <f t="shared" si="0"/>
        <v>2.5</v>
      </c>
      <c r="S16" s="20">
        <f t="shared" si="0"/>
        <v>2.5</v>
      </c>
      <c r="T16" s="20">
        <f t="shared" si="0"/>
        <v>1.75</v>
      </c>
      <c r="U16" s="20">
        <f t="shared" si="0"/>
        <v>1.75</v>
      </c>
      <c r="V16" s="20">
        <f t="shared" si="0"/>
        <v>1.75</v>
      </c>
      <c r="W16" s="1"/>
    </row>
    <row r="17" spans="1:23" ht="15">
      <c r="A17" s="4">
        <v>7</v>
      </c>
      <c r="B17" s="14" t="s">
        <v>53</v>
      </c>
      <c r="C17" s="10">
        <v>38.333333333333336</v>
      </c>
      <c r="D17" s="10"/>
      <c r="E17" s="10">
        <v>41.81818181818181</v>
      </c>
      <c r="F17" s="10"/>
      <c r="G17" s="51" t="s">
        <v>44</v>
      </c>
      <c r="H17" s="69">
        <f>(90*H16)/100</f>
        <v>2.16</v>
      </c>
      <c r="I17" s="69">
        <f aca="true" t="shared" si="1" ref="I17:V17">(90*I16)/100</f>
        <v>2.25</v>
      </c>
      <c r="J17" s="69">
        <f t="shared" si="1"/>
        <v>2.25</v>
      </c>
      <c r="K17" s="69">
        <f t="shared" si="1"/>
        <v>2.025</v>
      </c>
      <c r="L17" s="69">
        <f t="shared" si="1"/>
        <v>2.25</v>
      </c>
      <c r="M17" s="69">
        <f t="shared" si="1"/>
        <v>2.7</v>
      </c>
      <c r="N17" s="69">
        <f t="shared" si="1"/>
        <v>1.9800000000000002</v>
      </c>
      <c r="O17" s="69">
        <f t="shared" si="1"/>
        <v>2.025</v>
      </c>
      <c r="P17" s="69">
        <f t="shared" si="1"/>
        <v>1.8</v>
      </c>
      <c r="Q17" s="69">
        <f t="shared" si="1"/>
        <v>2.25</v>
      </c>
      <c r="R17" s="69">
        <f t="shared" si="1"/>
        <v>2.25</v>
      </c>
      <c r="S17" s="69">
        <f t="shared" si="1"/>
        <v>2.25</v>
      </c>
      <c r="T17" s="69">
        <f t="shared" si="1"/>
        <v>1.575</v>
      </c>
      <c r="U17" s="69">
        <f t="shared" si="1"/>
        <v>1.575</v>
      </c>
      <c r="V17" s="69">
        <f t="shared" si="1"/>
        <v>1.575</v>
      </c>
      <c r="W17" s="1"/>
    </row>
    <row r="18" spans="1:23" ht="14.25">
      <c r="A18" s="4">
        <v>8</v>
      </c>
      <c r="B18" s="14" t="s">
        <v>54</v>
      </c>
      <c r="C18" s="10">
        <v>40</v>
      </c>
      <c r="D18" s="10"/>
      <c r="E18" s="10">
        <v>43.63636363636363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55</v>
      </c>
      <c r="C19" s="10">
        <v>42.77777777777778</v>
      </c>
      <c r="D19" s="10"/>
      <c r="E19" s="10">
        <v>40.45454545454545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56</v>
      </c>
      <c r="C20" s="10">
        <v>44.44444444444444</v>
      </c>
      <c r="D20" s="10"/>
      <c r="E20" s="10">
        <v>44.54545454545455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/>
      <c r="C21" s="10"/>
      <c r="D21" s="10"/>
      <c r="E21" s="10"/>
      <c r="F21" s="32"/>
      <c r="G21" s="4"/>
      <c r="H21" s="128"/>
      <c r="I21" s="133"/>
      <c r="J21" s="133"/>
      <c r="K21" s="1"/>
      <c r="L21" s="1"/>
      <c r="M21" s="37"/>
      <c r="N21" s="37"/>
      <c r="O21" s="37"/>
      <c r="P21" s="37"/>
      <c r="Q21" s="37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/>
      <c r="C22" s="10"/>
      <c r="D22" s="10"/>
      <c r="E22" s="10"/>
      <c r="F22" s="32"/>
      <c r="G22" s="4"/>
      <c r="H22" s="57"/>
      <c r="I22" s="70"/>
      <c r="J22" s="70"/>
      <c r="K22" s="1"/>
      <c r="L22" s="1"/>
      <c r="M22" s="37"/>
      <c r="N22" s="37"/>
      <c r="O22" s="37"/>
      <c r="P22" s="37"/>
      <c r="Q22" s="37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/>
      <c r="C23" s="10"/>
      <c r="D23" s="10"/>
      <c r="E23" s="10"/>
      <c r="F23" s="32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/>
      <c r="C24" s="10"/>
      <c r="D24" s="10"/>
      <c r="E24" s="10"/>
      <c r="F24" s="32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/>
      <c r="C25" s="15"/>
      <c r="D25" s="15"/>
      <c r="E25" s="15"/>
      <c r="F25" s="33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/>
      <c r="C26" s="10"/>
      <c r="D26" s="10"/>
      <c r="E26" s="10"/>
      <c r="F26" s="32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/>
      <c r="C27" s="10"/>
      <c r="D27" s="10"/>
      <c r="E27" s="10"/>
      <c r="F27" s="32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/>
      <c r="C28" s="10"/>
      <c r="D28" s="10"/>
      <c r="E28" s="10"/>
      <c r="F28" s="32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/>
      <c r="C29" s="10"/>
      <c r="D29" s="10"/>
      <c r="E29" s="10"/>
      <c r="F29" s="32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/>
      <c r="C30" s="10"/>
      <c r="D30" s="10"/>
      <c r="E30" s="10"/>
      <c r="F30" s="32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/>
      <c r="C31" s="10"/>
      <c r="D31" s="10"/>
      <c r="E31" s="10"/>
      <c r="F31" s="32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/>
      <c r="C32" s="10"/>
      <c r="D32" s="10"/>
      <c r="E32" s="10"/>
      <c r="F32" s="32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/>
      <c r="C33" s="10"/>
      <c r="D33" s="10"/>
      <c r="E33" s="10"/>
      <c r="F33" s="32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/>
      <c r="C34" s="10"/>
      <c r="D34" s="10"/>
      <c r="E34" s="10"/>
      <c r="F34" s="32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/>
      <c r="C35" s="10"/>
      <c r="D35" s="10"/>
      <c r="E35" s="10"/>
      <c r="F35" s="32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/>
      <c r="C36" s="10"/>
      <c r="D36" s="10"/>
      <c r="E36" s="10"/>
      <c r="F36" s="32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/>
      <c r="C37" s="10"/>
      <c r="D37" s="10"/>
      <c r="E37" s="10"/>
      <c r="F37" s="32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/>
      <c r="C38" s="10"/>
      <c r="D38" s="10"/>
      <c r="E38" s="10"/>
      <c r="F38" s="32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/>
      <c r="C39" s="10"/>
      <c r="D39" s="10"/>
      <c r="E39" s="10"/>
      <c r="F39" s="32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/>
      <c r="C40" s="10"/>
      <c r="D40" s="10"/>
      <c r="E40" s="10"/>
      <c r="F40" s="32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/>
      <c r="C41" s="10"/>
      <c r="D41" s="10"/>
      <c r="E41" s="10"/>
      <c r="F41" s="32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/>
      <c r="C42" s="10"/>
      <c r="D42" s="10"/>
      <c r="E42" s="10"/>
      <c r="F42" s="32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/>
      <c r="C43" s="10"/>
      <c r="D43" s="10"/>
      <c r="E43" s="10"/>
      <c r="F43" s="3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/>
      <c r="C44" s="10"/>
      <c r="D44" s="10"/>
      <c r="E44" s="10"/>
      <c r="F44" s="32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/>
      <c r="C45" s="10"/>
      <c r="D45" s="10"/>
      <c r="E45" s="10"/>
      <c r="F45" s="3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/>
      <c r="C46" s="10"/>
      <c r="D46" s="10"/>
      <c r="E46" s="10"/>
      <c r="F46" s="3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/>
      <c r="C47" s="10"/>
      <c r="D47" s="10"/>
      <c r="E47" s="10"/>
      <c r="F47" s="32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/>
      <c r="C48" s="10"/>
      <c r="D48" s="10"/>
      <c r="E48" s="10"/>
      <c r="F48" s="3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/>
      <c r="C49" s="10"/>
      <c r="D49" s="10"/>
      <c r="E49" s="10"/>
      <c r="F49" s="32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/>
      <c r="C50" s="10"/>
      <c r="D50" s="10"/>
      <c r="E50" s="10"/>
      <c r="F50" s="32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/>
      <c r="C51" s="10"/>
      <c r="D51" s="10"/>
      <c r="E51" s="10"/>
      <c r="F51" s="32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/>
      <c r="C52" s="15"/>
      <c r="D52" s="15"/>
      <c r="E52" s="15"/>
      <c r="F52" s="33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/>
      <c r="C53" s="15"/>
      <c r="D53" s="15"/>
      <c r="E53" s="15"/>
      <c r="F53" s="33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/>
      <c r="C54" s="10"/>
      <c r="D54" s="10"/>
      <c r="E54" s="10"/>
      <c r="F54" s="32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/>
      <c r="C55" s="10"/>
      <c r="D55" s="10"/>
      <c r="E55" s="10"/>
      <c r="F55" s="32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/>
      <c r="C56" s="10"/>
      <c r="D56" s="10"/>
      <c r="E56" s="10"/>
      <c r="F56" s="32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/>
      <c r="C57" s="10"/>
      <c r="D57" s="10"/>
      <c r="E57" s="10"/>
      <c r="F57" s="32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/>
      <c r="C58" s="10"/>
      <c r="D58" s="10"/>
      <c r="E58" s="10"/>
      <c r="F58" s="32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/>
      <c r="C59" s="10"/>
      <c r="D59" s="10"/>
      <c r="E59" s="10"/>
      <c r="F59" s="32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/>
      <c r="C60" s="10"/>
      <c r="D60" s="10"/>
      <c r="E60" s="10"/>
      <c r="F60" s="32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/>
      <c r="C61" s="10"/>
      <c r="D61" s="10"/>
      <c r="E61" s="10"/>
      <c r="F61" s="32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/>
      <c r="C62" s="10"/>
      <c r="D62" s="10"/>
      <c r="E62" s="10"/>
      <c r="F62" s="32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/>
      <c r="C63" s="10"/>
      <c r="D63" s="10"/>
      <c r="E63" s="10"/>
      <c r="F63" s="32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/>
      <c r="C64" s="10"/>
      <c r="D64" s="10"/>
      <c r="E64" s="10"/>
      <c r="F64" s="32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/>
      <c r="C65" s="10"/>
      <c r="D65" s="10"/>
      <c r="E65" s="10"/>
      <c r="F65" s="32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/>
      <c r="C66" s="10"/>
      <c r="D66" s="10"/>
      <c r="E66" s="10"/>
      <c r="F66" s="32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/>
      <c r="C67" s="10"/>
      <c r="D67" s="10"/>
      <c r="E67" s="10"/>
      <c r="F67" s="32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/>
      <c r="C68" s="10"/>
      <c r="D68" s="10"/>
      <c r="E68" s="10"/>
      <c r="F68" s="32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/>
      <c r="C69" s="10"/>
      <c r="D69" s="10"/>
      <c r="E69" s="10"/>
      <c r="F69" s="32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/>
      <c r="C70" s="10"/>
      <c r="D70" s="10"/>
      <c r="E70" s="10"/>
      <c r="F70" s="32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/>
      <c r="C71" s="10"/>
      <c r="D71" s="10"/>
      <c r="E71" s="10"/>
      <c r="F71" s="32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/>
      <c r="C72" s="10"/>
      <c r="D72" s="10"/>
      <c r="E72" s="10"/>
      <c r="F72" s="32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/>
      <c r="C73" s="10"/>
      <c r="D73" s="10"/>
      <c r="E73" s="10"/>
      <c r="F73" s="32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/>
      <c r="C74" s="10"/>
      <c r="D74" s="10"/>
      <c r="E74" s="10"/>
      <c r="F74" s="32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/>
      <c r="C75" s="10"/>
      <c r="D75" s="10"/>
      <c r="E75" s="10"/>
      <c r="F75" s="32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/>
      <c r="C76" s="10"/>
      <c r="D76" s="10"/>
      <c r="E76" s="10"/>
      <c r="F76" s="32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/>
      <c r="C77" s="10"/>
      <c r="D77" s="10"/>
      <c r="E77" s="10"/>
      <c r="F77" s="32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/>
      <c r="C78" s="10"/>
      <c r="D78" s="10"/>
      <c r="E78" s="10"/>
      <c r="F78" s="32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/>
      <c r="C79" s="10"/>
      <c r="D79" s="10"/>
      <c r="E79" s="10"/>
      <c r="F79" s="32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/>
      <c r="C80" s="15"/>
      <c r="D80" s="15"/>
      <c r="E80" s="15"/>
      <c r="F80" s="33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/>
      <c r="C81" s="15"/>
      <c r="D81" s="15"/>
      <c r="E81" s="15"/>
      <c r="F81" s="33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/>
      <c r="C82" s="10"/>
      <c r="D82" s="10"/>
      <c r="E82" s="10"/>
      <c r="F82" s="32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G1:M1"/>
    <mergeCell ref="A2:E2"/>
    <mergeCell ref="A3:E3"/>
    <mergeCell ref="A4:E4"/>
    <mergeCell ref="I21:J21"/>
    <mergeCell ref="O3:W7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H1">
      <selection activeCell="H17" sqref="H17:V17"/>
    </sheetView>
  </sheetViews>
  <sheetFormatPr defaultColWidth="9.140625" defaultRowHeight="15"/>
  <cols>
    <col min="1" max="1" width="56.28125" style="0" bestFit="1" customWidth="1"/>
    <col min="2" max="2" width="15.8515625" style="0" bestFit="1" customWidth="1"/>
    <col min="3" max="3" width="12.8515625" style="0" bestFit="1" customWidth="1"/>
    <col min="5" max="5" width="12.8515625" style="0" bestFit="1" customWidth="1"/>
    <col min="6" max="6" width="18.140625" style="0" customWidth="1"/>
    <col min="7" max="7" width="42.57421875" style="0" bestFit="1" customWidth="1"/>
    <col min="9" max="9" width="12.7109375" style="0" customWidth="1"/>
  </cols>
  <sheetData>
    <row r="1" spans="1:23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4" t="s">
        <v>0</v>
      </c>
      <c r="B2" s="134"/>
      <c r="C2" s="134"/>
      <c r="D2" s="134"/>
      <c r="E2" s="134"/>
      <c r="F2" s="28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5" t="s">
        <v>61</v>
      </c>
      <c r="B3" s="134"/>
      <c r="C3" s="134"/>
      <c r="D3" s="134"/>
      <c r="E3" s="134"/>
      <c r="F3" s="28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62</v>
      </c>
      <c r="B4" s="134"/>
      <c r="C4" s="134"/>
      <c r="D4" s="134"/>
      <c r="E4" s="134"/>
      <c r="F4" s="28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73" t="s">
        <v>63</v>
      </c>
      <c r="B5" s="72"/>
      <c r="C5" s="72"/>
      <c r="D5" s="72"/>
      <c r="E5" s="72"/>
      <c r="F5" s="28"/>
      <c r="G5" s="42" t="s">
        <v>29</v>
      </c>
      <c r="H5" s="36">
        <v>100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1">
      <c r="A6" s="4"/>
      <c r="B6" s="24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v>70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ht="21">
      <c r="A7" s="4"/>
      <c r="B7" s="5" t="s">
        <v>2</v>
      </c>
      <c r="C7" s="23" t="s">
        <v>10</v>
      </c>
      <c r="D7" s="23"/>
      <c r="E7" s="7" t="s">
        <v>10</v>
      </c>
      <c r="F7" s="7"/>
      <c r="G7" s="41" t="s">
        <v>43</v>
      </c>
      <c r="H7" s="52">
        <f>AVERAGE(H5:H6)</f>
        <v>85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4.25">
      <c r="A8" s="4"/>
      <c r="B8" s="5" t="s">
        <v>3</v>
      </c>
      <c r="C8" s="7" t="s">
        <v>4</v>
      </c>
      <c r="D8" s="7"/>
      <c r="E8" s="7" t="s">
        <v>12</v>
      </c>
      <c r="F8" s="7"/>
      <c r="G8" s="41" t="s">
        <v>38</v>
      </c>
      <c r="H8" s="42" t="s">
        <v>57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5" t="s">
        <v>5</v>
      </c>
      <c r="C9" s="17" t="s">
        <v>69</v>
      </c>
      <c r="D9" s="17"/>
      <c r="E9" s="17" t="s">
        <v>69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5" t="s">
        <v>8</v>
      </c>
      <c r="C10" s="7">
        <v>50</v>
      </c>
      <c r="D10" s="26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180704100001</v>
      </c>
      <c r="C11" s="10">
        <v>46</v>
      </c>
      <c r="D11" s="10">
        <f>COUNTIF(C11:C82,"&gt;="&amp;D10)</f>
        <v>10</v>
      </c>
      <c r="E11" s="10">
        <v>42</v>
      </c>
      <c r="F11" s="30">
        <f>COUNTIF(E11:E82,"&gt;="&amp;F10)</f>
        <v>7</v>
      </c>
      <c r="G11" s="25" t="s">
        <v>6</v>
      </c>
      <c r="H11" s="50">
        <v>3</v>
      </c>
      <c r="I11" s="50">
        <v>2</v>
      </c>
      <c r="J11" s="80">
        <v>1</v>
      </c>
      <c r="K11" s="81"/>
      <c r="L11" s="80"/>
      <c r="M11" s="80">
        <v>2</v>
      </c>
      <c r="N11" s="80">
        <v>1</v>
      </c>
      <c r="O11" s="80">
        <v>1</v>
      </c>
      <c r="P11" s="80"/>
      <c r="Q11" s="80">
        <v>1</v>
      </c>
      <c r="R11" s="80"/>
      <c r="S11" s="80">
        <v>2</v>
      </c>
      <c r="T11" s="80">
        <v>3</v>
      </c>
      <c r="U11" s="80">
        <v>3</v>
      </c>
      <c r="V11" s="80">
        <v>3</v>
      </c>
      <c r="W11" s="21"/>
    </row>
    <row r="12" spans="1:23" ht="15">
      <c r="A12" s="4">
        <v>2</v>
      </c>
      <c r="B12" s="14" t="s">
        <v>48</v>
      </c>
      <c r="C12" s="10">
        <v>43</v>
      </c>
      <c r="D12" s="63">
        <f>(10/10)*100</f>
        <v>100</v>
      </c>
      <c r="E12" s="10">
        <v>39</v>
      </c>
      <c r="F12" s="64">
        <f>(7/10)*100</f>
        <v>70</v>
      </c>
      <c r="G12" s="25" t="s">
        <v>7</v>
      </c>
      <c r="H12" s="20">
        <v>3</v>
      </c>
      <c r="I12" s="20"/>
      <c r="J12" s="79"/>
      <c r="K12" s="80">
        <v>2</v>
      </c>
      <c r="L12" s="79">
        <v>1</v>
      </c>
      <c r="M12" s="79">
        <v>2</v>
      </c>
      <c r="N12" s="79"/>
      <c r="O12" s="79"/>
      <c r="P12" s="79">
        <v>1</v>
      </c>
      <c r="Q12" s="79"/>
      <c r="R12" s="79">
        <v>1</v>
      </c>
      <c r="S12" s="79">
        <v>1</v>
      </c>
      <c r="T12" s="79"/>
      <c r="U12" s="79">
        <v>1</v>
      </c>
      <c r="V12" s="79">
        <v>3</v>
      </c>
      <c r="W12" s="21"/>
    </row>
    <row r="13" spans="1:23" ht="15">
      <c r="A13" s="4">
        <v>3</v>
      </c>
      <c r="B13" s="14" t="s">
        <v>49</v>
      </c>
      <c r="C13" s="10">
        <v>36</v>
      </c>
      <c r="D13" s="10"/>
      <c r="E13" s="10">
        <v>30</v>
      </c>
      <c r="F13" s="31"/>
      <c r="G13" s="25" t="s">
        <v>9</v>
      </c>
      <c r="H13" s="20">
        <v>3</v>
      </c>
      <c r="I13" s="20">
        <v>1</v>
      </c>
      <c r="J13" s="79"/>
      <c r="K13" s="79">
        <v>1</v>
      </c>
      <c r="L13" s="79"/>
      <c r="M13" s="79">
        <v>1</v>
      </c>
      <c r="N13" s="79">
        <v>1</v>
      </c>
      <c r="O13" s="79">
        <v>2</v>
      </c>
      <c r="P13" s="79"/>
      <c r="Q13" s="79">
        <v>1</v>
      </c>
      <c r="R13" s="79"/>
      <c r="S13" s="79"/>
      <c r="T13" s="79">
        <v>2</v>
      </c>
      <c r="U13" s="79"/>
      <c r="V13" s="79"/>
      <c r="W13" s="21"/>
    </row>
    <row r="14" spans="1:23" ht="14.25">
      <c r="A14" s="4">
        <v>4</v>
      </c>
      <c r="B14" s="14" t="s">
        <v>50</v>
      </c>
      <c r="C14" s="10">
        <v>38</v>
      </c>
      <c r="D14" s="10"/>
      <c r="E14" s="10">
        <v>38</v>
      </c>
      <c r="F14" s="10"/>
      <c r="G14" s="75" t="s">
        <v>67</v>
      </c>
      <c r="H14" s="82">
        <v>2</v>
      </c>
      <c r="I14" s="76">
        <v>1</v>
      </c>
      <c r="J14" s="76">
        <v>2</v>
      </c>
      <c r="K14" s="76"/>
      <c r="L14" s="76">
        <v>2</v>
      </c>
      <c r="M14" s="76"/>
      <c r="N14" s="76"/>
      <c r="O14" s="76"/>
      <c r="P14" s="76">
        <v>1</v>
      </c>
      <c r="Q14" s="76"/>
      <c r="R14" s="76">
        <v>2</v>
      </c>
      <c r="S14" s="76"/>
      <c r="T14" s="76"/>
      <c r="U14" s="76">
        <v>1</v>
      </c>
      <c r="V14" s="76">
        <v>2</v>
      </c>
      <c r="W14" s="21"/>
    </row>
    <row r="15" spans="1:23" ht="14.25">
      <c r="A15" s="4">
        <v>5</v>
      </c>
      <c r="B15" s="14" t="s">
        <v>51</v>
      </c>
      <c r="C15" s="10">
        <v>37</v>
      </c>
      <c r="D15" s="10"/>
      <c r="E15" s="10">
        <v>30</v>
      </c>
      <c r="F15" s="10"/>
      <c r="G15" s="75" t="s">
        <v>68</v>
      </c>
      <c r="H15" s="82">
        <v>2</v>
      </c>
      <c r="I15" s="76"/>
      <c r="J15" s="76"/>
      <c r="K15" s="76"/>
      <c r="L15" s="76"/>
      <c r="M15" s="76"/>
      <c r="N15" s="76">
        <v>2</v>
      </c>
      <c r="O15" s="76">
        <v>1</v>
      </c>
      <c r="P15" s="76">
        <v>2</v>
      </c>
      <c r="Q15" s="76"/>
      <c r="R15" s="76">
        <v>2</v>
      </c>
      <c r="S15" s="76">
        <v>1</v>
      </c>
      <c r="T15" s="76">
        <v>1</v>
      </c>
      <c r="U15" s="76">
        <v>1</v>
      </c>
      <c r="V15" s="76">
        <v>1</v>
      </c>
      <c r="W15" s="21"/>
    </row>
    <row r="16" spans="1:23" ht="15">
      <c r="A16" s="4">
        <v>6</v>
      </c>
      <c r="B16" s="14" t="s">
        <v>52</v>
      </c>
      <c r="C16" s="10">
        <v>31</v>
      </c>
      <c r="D16" s="10"/>
      <c r="E16" s="10">
        <v>22</v>
      </c>
      <c r="F16" s="10"/>
      <c r="G16" s="74" t="s">
        <v>42</v>
      </c>
      <c r="H16" s="20">
        <f>AVERAGE(H11:H15)</f>
        <v>2.6</v>
      </c>
      <c r="I16" s="20">
        <f>AVERAGE(I11:I15)</f>
        <v>1.3333333333333333</v>
      </c>
      <c r="J16" s="20">
        <f aca="true" t="shared" si="0" ref="J16:V16">AVERAGE(J11:J15)</f>
        <v>1.5</v>
      </c>
      <c r="K16" s="20">
        <f t="shared" si="0"/>
        <v>1.5</v>
      </c>
      <c r="L16" s="20">
        <f t="shared" si="0"/>
        <v>1.5</v>
      </c>
      <c r="M16" s="20">
        <f t="shared" si="0"/>
        <v>1.6666666666666667</v>
      </c>
      <c r="N16" s="20">
        <f t="shared" si="0"/>
        <v>1.3333333333333333</v>
      </c>
      <c r="O16" s="20">
        <f t="shared" si="0"/>
        <v>1.3333333333333333</v>
      </c>
      <c r="P16" s="20">
        <f t="shared" si="0"/>
        <v>1.3333333333333333</v>
      </c>
      <c r="Q16" s="20">
        <f t="shared" si="0"/>
        <v>1</v>
      </c>
      <c r="R16" s="20">
        <f t="shared" si="0"/>
        <v>1.6666666666666667</v>
      </c>
      <c r="S16" s="20">
        <f t="shared" si="0"/>
        <v>1.3333333333333333</v>
      </c>
      <c r="T16" s="20">
        <f t="shared" si="0"/>
        <v>2</v>
      </c>
      <c r="U16" s="20">
        <f t="shared" si="0"/>
        <v>1.5</v>
      </c>
      <c r="V16" s="20">
        <f t="shared" si="0"/>
        <v>2.25</v>
      </c>
      <c r="W16" s="1"/>
    </row>
    <row r="17" spans="1:23" ht="15">
      <c r="A17" s="4">
        <v>7</v>
      </c>
      <c r="B17" s="14" t="s">
        <v>53</v>
      </c>
      <c r="C17" s="10">
        <v>37</v>
      </c>
      <c r="D17" s="10"/>
      <c r="E17" s="10">
        <v>27</v>
      </c>
      <c r="F17" s="10"/>
      <c r="G17" s="51" t="s">
        <v>44</v>
      </c>
      <c r="H17" s="69">
        <f>(85*H16)/100</f>
        <v>2.21</v>
      </c>
      <c r="I17" s="69">
        <f aca="true" t="shared" si="1" ref="I17:V17">(85*I16)/100</f>
        <v>1.1333333333333333</v>
      </c>
      <c r="J17" s="69">
        <f t="shared" si="1"/>
        <v>1.275</v>
      </c>
      <c r="K17" s="69">
        <f t="shared" si="1"/>
        <v>1.275</v>
      </c>
      <c r="L17" s="69">
        <f t="shared" si="1"/>
        <v>1.275</v>
      </c>
      <c r="M17" s="69">
        <f t="shared" si="1"/>
        <v>1.416666666666667</v>
      </c>
      <c r="N17" s="69">
        <f t="shared" si="1"/>
        <v>1.1333333333333333</v>
      </c>
      <c r="O17" s="69">
        <f t="shared" si="1"/>
        <v>1.1333333333333333</v>
      </c>
      <c r="P17" s="69">
        <f t="shared" si="1"/>
        <v>1.1333333333333333</v>
      </c>
      <c r="Q17" s="69">
        <f t="shared" si="1"/>
        <v>0.85</v>
      </c>
      <c r="R17" s="69">
        <f t="shared" si="1"/>
        <v>1.416666666666667</v>
      </c>
      <c r="S17" s="69">
        <f t="shared" si="1"/>
        <v>1.1333333333333333</v>
      </c>
      <c r="T17" s="69">
        <f t="shared" si="1"/>
        <v>1.7</v>
      </c>
      <c r="U17" s="69">
        <f t="shared" si="1"/>
        <v>1.275</v>
      </c>
      <c r="V17" s="69">
        <f t="shared" si="1"/>
        <v>1.9125</v>
      </c>
      <c r="W17" s="69"/>
    </row>
    <row r="18" spans="1:23" ht="14.25">
      <c r="A18" s="4">
        <v>8</v>
      </c>
      <c r="B18" s="14" t="s">
        <v>54</v>
      </c>
      <c r="C18" s="10">
        <v>36</v>
      </c>
      <c r="D18" s="10"/>
      <c r="E18" s="10">
        <v>28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55</v>
      </c>
      <c r="C19" s="10">
        <v>42</v>
      </c>
      <c r="D19" s="10"/>
      <c r="E19" s="10">
        <v>26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56</v>
      </c>
      <c r="C20" s="10">
        <v>46</v>
      </c>
      <c r="D20" s="10"/>
      <c r="E20" s="10">
        <v>43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/>
      <c r="C21" s="10"/>
      <c r="D21" s="10"/>
      <c r="E21" s="10"/>
      <c r="F21" s="32"/>
      <c r="G21" s="4"/>
      <c r="H21" s="71"/>
      <c r="I21" s="133"/>
      <c r="J21" s="133"/>
      <c r="K21" s="1"/>
      <c r="L21" s="1"/>
      <c r="M21" s="37"/>
      <c r="N21" s="37"/>
      <c r="O21" s="37"/>
      <c r="P21" s="37"/>
      <c r="Q21" s="37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/>
      <c r="C22" s="10"/>
      <c r="D22" s="10"/>
      <c r="E22" s="10"/>
      <c r="F22" s="32"/>
      <c r="G22" s="4"/>
      <c r="H22" s="57"/>
      <c r="I22" s="70"/>
      <c r="J22" s="70"/>
      <c r="K22" s="1"/>
      <c r="L22" s="1"/>
      <c r="M22" s="37"/>
      <c r="N22" s="37"/>
      <c r="O22" s="37"/>
      <c r="P22" s="37"/>
      <c r="Q22" s="37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/>
      <c r="C23" s="10"/>
      <c r="D23" s="10"/>
      <c r="E23" s="10"/>
      <c r="F23" s="32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/>
      <c r="C24" s="10"/>
      <c r="D24" s="10"/>
      <c r="E24" s="10"/>
      <c r="F24" s="32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/>
      <c r="C25" s="10"/>
      <c r="D25" s="15"/>
      <c r="E25" s="15"/>
      <c r="F25" s="33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/>
      <c r="C26" s="10"/>
      <c r="D26" s="10"/>
      <c r="E26" s="10"/>
      <c r="F26" s="32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/>
      <c r="C27" s="10"/>
      <c r="D27" s="10"/>
      <c r="E27" s="10"/>
      <c r="F27" s="32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/>
      <c r="C28" s="10"/>
      <c r="D28" s="10"/>
      <c r="E28" s="10"/>
      <c r="F28" s="32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/>
      <c r="C29" s="10"/>
      <c r="D29" s="10"/>
      <c r="E29" s="10"/>
      <c r="F29" s="32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/>
      <c r="C30" s="10"/>
      <c r="D30" s="10"/>
      <c r="E30" s="10"/>
      <c r="F30" s="32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/>
      <c r="C31" s="10"/>
      <c r="D31" s="10"/>
      <c r="E31" s="10"/>
      <c r="F31" s="32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/>
      <c r="C32" s="10"/>
      <c r="D32" s="10"/>
      <c r="E32" s="10"/>
      <c r="F32" s="32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/>
      <c r="C33" s="10"/>
      <c r="D33" s="10"/>
      <c r="E33" s="10"/>
      <c r="F33" s="32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/>
      <c r="C34" s="10"/>
      <c r="D34" s="10"/>
      <c r="E34" s="10"/>
      <c r="F34" s="32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/>
      <c r="C35" s="10"/>
      <c r="D35" s="10"/>
      <c r="E35" s="10"/>
      <c r="F35" s="32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/>
      <c r="C36" s="10"/>
      <c r="D36" s="10"/>
      <c r="E36" s="10"/>
      <c r="F36" s="32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/>
      <c r="C37" s="10"/>
      <c r="D37" s="10"/>
      <c r="E37" s="10"/>
      <c r="F37" s="32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/>
      <c r="C38" s="10"/>
      <c r="D38" s="10"/>
      <c r="E38" s="10"/>
      <c r="F38" s="32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/>
      <c r="C39" s="10"/>
      <c r="D39" s="10"/>
      <c r="E39" s="10"/>
      <c r="F39" s="32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/>
      <c r="C40" s="10"/>
      <c r="D40" s="10"/>
      <c r="E40" s="10"/>
      <c r="F40" s="32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/>
      <c r="C41" s="10"/>
      <c r="D41" s="10"/>
      <c r="E41" s="10"/>
      <c r="F41" s="32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/>
      <c r="C42" s="10"/>
      <c r="D42" s="10"/>
      <c r="E42" s="10"/>
      <c r="F42" s="32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/>
      <c r="C43" s="10"/>
      <c r="D43" s="10"/>
      <c r="E43" s="10"/>
      <c r="F43" s="3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/>
      <c r="C44" s="10"/>
      <c r="D44" s="10"/>
      <c r="E44" s="10"/>
      <c r="F44" s="32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/>
      <c r="C45" s="10"/>
      <c r="D45" s="10"/>
      <c r="E45" s="10"/>
      <c r="F45" s="3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/>
      <c r="C46" s="10"/>
      <c r="D46" s="10"/>
      <c r="E46" s="10"/>
      <c r="F46" s="3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/>
      <c r="C47" s="10"/>
      <c r="D47" s="10"/>
      <c r="E47" s="10"/>
      <c r="F47" s="32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/>
      <c r="C48" s="10"/>
      <c r="D48" s="10"/>
      <c r="E48" s="10"/>
      <c r="F48" s="3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/>
      <c r="C49" s="10"/>
      <c r="D49" s="10"/>
      <c r="E49" s="10"/>
      <c r="F49" s="32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/>
      <c r="C50" s="10"/>
      <c r="D50" s="10"/>
      <c r="E50" s="10"/>
      <c r="F50" s="32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/>
      <c r="C51" s="10"/>
      <c r="D51" s="10"/>
      <c r="E51" s="10"/>
      <c r="F51" s="32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/>
      <c r="C52" s="10"/>
      <c r="D52" s="15"/>
      <c r="E52" s="15"/>
      <c r="F52" s="33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/>
      <c r="C53" s="10"/>
      <c r="D53" s="15"/>
      <c r="E53" s="15"/>
      <c r="F53" s="33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/>
      <c r="C54" s="10"/>
      <c r="D54" s="10"/>
      <c r="E54" s="10"/>
      <c r="F54" s="32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/>
      <c r="C55" s="10"/>
      <c r="D55" s="10"/>
      <c r="E55" s="10"/>
      <c r="F55" s="32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/>
      <c r="C56" s="10"/>
      <c r="D56" s="10"/>
      <c r="E56" s="10"/>
      <c r="F56" s="32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/>
      <c r="C57" s="10"/>
      <c r="D57" s="10"/>
      <c r="E57" s="10"/>
      <c r="F57" s="32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/>
      <c r="C58" s="10"/>
      <c r="D58" s="10"/>
      <c r="E58" s="10"/>
      <c r="F58" s="32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/>
      <c r="C59" s="10"/>
      <c r="D59" s="10"/>
      <c r="E59" s="10"/>
      <c r="F59" s="32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/>
      <c r="C60" s="10"/>
      <c r="D60" s="10"/>
      <c r="E60" s="10"/>
      <c r="F60" s="32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/>
      <c r="C61" s="10"/>
      <c r="D61" s="10"/>
      <c r="E61" s="10"/>
      <c r="F61" s="32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/>
      <c r="C62" s="10"/>
      <c r="D62" s="10"/>
      <c r="E62" s="10"/>
      <c r="F62" s="32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/>
      <c r="C63" s="10"/>
      <c r="D63" s="10"/>
      <c r="E63" s="10"/>
      <c r="F63" s="32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/>
      <c r="C64" s="10"/>
      <c r="D64" s="10"/>
      <c r="E64" s="10"/>
      <c r="F64" s="32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/>
      <c r="C65" s="10"/>
      <c r="D65" s="10"/>
      <c r="E65" s="10"/>
      <c r="F65" s="32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/>
      <c r="C66" s="10"/>
      <c r="D66" s="10"/>
      <c r="E66" s="10"/>
      <c r="F66" s="32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/>
      <c r="C67" s="10"/>
      <c r="D67" s="10"/>
      <c r="E67" s="10"/>
      <c r="F67" s="32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/>
      <c r="C68" s="10"/>
      <c r="D68" s="10"/>
      <c r="E68" s="10"/>
      <c r="F68" s="32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/>
      <c r="C69" s="10"/>
      <c r="D69" s="10"/>
      <c r="E69" s="10"/>
      <c r="F69" s="32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/>
      <c r="C70" s="10"/>
      <c r="D70" s="10"/>
      <c r="E70" s="10"/>
      <c r="F70" s="32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/>
      <c r="C71" s="10"/>
      <c r="D71" s="10"/>
      <c r="E71" s="10"/>
      <c r="F71" s="32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/>
      <c r="C72" s="10"/>
      <c r="D72" s="10"/>
      <c r="E72" s="10"/>
      <c r="F72" s="32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/>
      <c r="C73" s="10"/>
      <c r="D73" s="10"/>
      <c r="E73" s="10"/>
      <c r="F73" s="32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/>
      <c r="C74" s="10"/>
      <c r="D74" s="10"/>
      <c r="E74" s="10"/>
      <c r="F74" s="32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/>
      <c r="C75" s="10"/>
      <c r="D75" s="10"/>
      <c r="E75" s="10"/>
      <c r="F75" s="32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/>
      <c r="C76" s="10"/>
      <c r="D76" s="10"/>
      <c r="E76" s="10"/>
      <c r="F76" s="32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/>
      <c r="C77" s="10"/>
      <c r="D77" s="10"/>
      <c r="E77" s="10"/>
      <c r="F77" s="32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/>
      <c r="C78" s="10"/>
      <c r="D78" s="10"/>
      <c r="E78" s="10"/>
      <c r="F78" s="32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/>
      <c r="C79" s="10"/>
      <c r="D79" s="10"/>
      <c r="E79" s="10"/>
      <c r="F79" s="32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/>
      <c r="C80" s="10"/>
      <c r="D80" s="15"/>
      <c r="E80" s="15"/>
      <c r="F80" s="33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/>
      <c r="C81" s="10"/>
      <c r="D81" s="15"/>
      <c r="E81" s="15"/>
      <c r="F81" s="33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/>
      <c r="C82" s="10"/>
      <c r="D82" s="10"/>
      <c r="E82" s="10"/>
      <c r="F82" s="32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H1">
      <selection activeCell="O3" sqref="O3:W7"/>
    </sheetView>
  </sheetViews>
  <sheetFormatPr defaultColWidth="9.140625" defaultRowHeight="15"/>
  <cols>
    <col min="1" max="1" width="56.28125" style="0" bestFit="1" customWidth="1"/>
    <col min="2" max="2" width="15.8515625" style="0" bestFit="1" customWidth="1"/>
    <col min="3" max="3" width="12.140625" style="0" customWidth="1"/>
    <col min="5" max="5" width="12.8515625" style="0" bestFit="1" customWidth="1"/>
    <col min="6" max="6" width="8.57421875" style="0" bestFit="1" customWidth="1"/>
    <col min="7" max="7" width="42.57421875" style="0" bestFit="1" customWidth="1"/>
    <col min="9" max="9" width="12.00390625" style="0" customWidth="1"/>
  </cols>
  <sheetData>
    <row r="1" spans="1:23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4" t="s">
        <v>0</v>
      </c>
      <c r="B2" s="134"/>
      <c r="C2" s="134"/>
      <c r="D2" s="134"/>
      <c r="E2" s="134"/>
      <c r="F2" s="28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5" t="s">
        <v>64</v>
      </c>
      <c r="B3" s="134"/>
      <c r="C3" s="134"/>
      <c r="D3" s="134"/>
      <c r="E3" s="134"/>
      <c r="F3" s="28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65</v>
      </c>
      <c r="B4" s="134"/>
      <c r="C4" s="134"/>
      <c r="D4" s="134"/>
      <c r="E4" s="134"/>
      <c r="F4" s="28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73" t="s">
        <v>66</v>
      </c>
      <c r="B5" s="72"/>
      <c r="C5" s="72"/>
      <c r="D5" s="72"/>
      <c r="E5" s="72"/>
      <c r="F5" s="28"/>
      <c r="G5" s="42" t="s">
        <v>29</v>
      </c>
      <c r="H5" s="36">
        <v>100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1">
      <c r="A6" s="4"/>
      <c r="B6" s="24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v>90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ht="21">
      <c r="A7" s="4"/>
      <c r="B7" s="5" t="s">
        <v>2</v>
      </c>
      <c r="C7" s="23" t="s">
        <v>10</v>
      </c>
      <c r="D7" s="23"/>
      <c r="E7" s="7" t="s">
        <v>10</v>
      </c>
      <c r="F7" s="7"/>
      <c r="G7" s="41" t="s">
        <v>43</v>
      </c>
      <c r="H7" s="52">
        <f>AVERAGE(H5:H6)</f>
        <v>95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4.25">
      <c r="A8" s="4"/>
      <c r="B8" s="5" t="s">
        <v>3</v>
      </c>
      <c r="C8" s="7" t="s">
        <v>4</v>
      </c>
      <c r="D8" s="7"/>
      <c r="E8" s="7" t="s">
        <v>12</v>
      </c>
      <c r="F8" s="7"/>
      <c r="G8" s="41" t="s">
        <v>38</v>
      </c>
      <c r="H8" s="42" t="s">
        <v>57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5" t="s">
        <v>5</v>
      </c>
      <c r="C9" s="17" t="s">
        <v>69</v>
      </c>
      <c r="D9" s="17"/>
      <c r="E9" s="17" t="s">
        <v>69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5" t="s">
        <v>8</v>
      </c>
      <c r="C10" s="7">
        <v>50</v>
      </c>
      <c r="D10" s="26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180704100001</v>
      </c>
      <c r="C11" s="10">
        <f>'[1]Sheet1'!S2145</f>
        <v>47</v>
      </c>
      <c r="D11" s="10">
        <f>COUNTIF(C11:C82,"&gt;="&amp;D10)</f>
        <v>10</v>
      </c>
      <c r="E11" s="10">
        <v>49</v>
      </c>
      <c r="F11" s="30">
        <f>COUNTIF(E11:E82,"&gt;="&amp;F10)</f>
        <v>9</v>
      </c>
      <c r="G11" s="25" t="s">
        <v>6</v>
      </c>
      <c r="H11" s="50">
        <v>3</v>
      </c>
      <c r="I11" s="50">
        <v>2</v>
      </c>
      <c r="J11" s="80">
        <v>1</v>
      </c>
      <c r="K11" s="81"/>
      <c r="L11" s="80"/>
      <c r="M11" s="80">
        <v>2</v>
      </c>
      <c r="N11" s="80">
        <v>2</v>
      </c>
      <c r="O11" s="80">
        <v>2</v>
      </c>
      <c r="P11" s="80"/>
      <c r="Q11" s="80">
        <v>1</v>
      </c>
      <c r="R11" s="80">
        <v>2</v>
      </c>
      <c r="S11" s="80">
        <v>2</v>
      </c>
      <c r="T11" s="80">
        <v>3</v>
      </c>
      <c r="U11" s="80">
        <v>2</v>
      </c>
      <c r="V11" s="80">
        <v>3</v>
      </c>
      <c r="W11" s="21"/>
    </row>
    <row r="12" spans="1:23" ht="15">
      <c r="A12" s="4">
        <v>2</v>
      </c>
      <c r="B12" s="14" t="s">
        <v>48</v>
      </c>
      <c r="C12" s="10">
        <f>'[1]Sheet1'!S2146</f>
        <v>43</v>
      </c>
      <c r="D12" s="63">
        <f>(10/10)*100</f>
        <v>100</v>
      </c>
      <c r="E12" s="10">
        <v>40</v>
      </c>
      <c r="F12" s="64">
        <f>(9/10)*100</f>
        <v>90</v>
      </c>
      <c r="G12" s="25" t="s">
        <v>7</v>
      </c>
      <c r="H12" s="20">
        <v>3</v>
      </c>
      <c r="I12" s="20"/>
      <c r="J12" s="79"/>
      <c r="K12" s="80">
        <v>2</v>
      </c>
      <c r="L12" s="79">
        <v>1</v>
      </c>
      <c r="M12" s="79">
        <v>2</v>
      </c>
      <c r="N12" s="79"/>
      <c r="O12" s="79"/>
      <c r="P12" s="79">
        <v>1</v>
      </c>
      <c r="Q12" s="79"/>
      <c r="R12" s="79">
        <v>1</v>
      </c>
      <c r="S12" s="79">
        <v>1</v>
      </c>
      <c r="T12" s="79"/>
      <c r="U12" s="79">
        <v>1</v>
      </c>
      <c r="V12" s="79">
        <v>3</v>
      </c>
      <c r="W12" s="21"/>
    </row>
    <row r="13" spans="1:23" ht="15">
      <c r="A13" s="4">
        <v>3</v>
      </c>
      <c r="B13" s="14" t="s">
        <v>49</v>
      </c>
      <c r="C13" s="10">
        <f>'[1]Sheet1'!S2147</f>
        <v>39</v>
      </c>
      <c r="D13" s="10"/>
      <c r="E13" s="10">
        <v>40</v>
      </c>
      <c r="F13" s="31"/>
      <c r="G13" s="25" t="s">
        <v>9</v>
      </c>
      <c r="H13" s="20">
        <v>2</v>
      </c>
      <c r="I13" s="20">
        <v>1</v>
      </c>
      <c r="J13" s="79">
        <v>2</v>
      </c>
      <c r="K13" s="79">
        <v>1</v>
      </c>
      <c r="L13" s="79"/>
      <c r="M13" s="79">
        <v>1</v>
      </c>
      <c r="N13" s="79">
        <v>1</v>
      </c>
      <c r="O13" s="79">
        <v>2</v>
      </c>
      <c r="P13" s="79"/>
      <c r="Q13" s="79">
        <v>1</v>
      </c>
      <c r="R13" s="79"/>
      <c r="S13" s="79"/>
      <c r="T13" s="79">
        <v>1</v>
      </c>
      <c r="U13" s="79"/>
      <c r="V13" s="79"/>
      <c r="W13" s="21"/>
    </row>
    <row r="14" spans="1:23" ht="14.25">
      <c r="A14" s="4">
        <v>4</v>
      </c>
      <c r="B14" s="14" t="s">
        <v>50</v>
      </c>
      <c r="C14" s="10">
        <f>'[1]Sheet1'!S2148</f>
        <v>44</v>
      </c>
      <c r="D14" s="10"/>
      <c r="E14" s="10">
        <v>43</v>
      </c>
      <c r="F14" s="10"/>
      <c r="G14" s="75" t="s">
        <v>67</v>
      </c>
      <c r="H14" s="76">
        <v>2</v>
      </c>
      <c r="I14" s="76">
        <v>2</v>
      </c>
      <c r="J14" s="76"/>
      <c r="K14" s="76"/>
      <c r="L14" s="76">
        <v>2</v>
      </c>
      <c r="M14" s="76"/>
      <c r="N14" s="76"/>
      <c r="O14" s="76"/>
      <c r="P14" s="76"/>
      <c r="Q14" s="76"/>
      <c r="R14" s="76">
        <v>2</v>
      </c>
      <c r="S14" s="76">
        <v>1</v>
      </c>
      <c r="T14" s="76">
        <v>2</v>
      </c>
      <c r="U14" s="76">
        <v>2</v>
      </c>
      <c r="V14" s="76">
        <v>1</v>
      </c>
      <c r="W14" s="21"/>
    </row>
    <row r="15" spans="1:23" ht="14.25">
      <c r="A15" s="4">
        <v>5</v>
      </c>
      <c r="B15" s="14" t="s">
        <v>51</v>
      </c>
      <c r="C15" s="10">
        <f>'[1]Sheet1'!S2149</f>
        <v>41</v>
      </c>
      <c r="D15" s="10"/>
      <c r="E15" s="10">
        <v>36</v>
      </c>
      <c r="F15" s="10"/>
      <c r="G15" s="75" t="s">
        <v>68</v>
      </c>
      <c r="H15" s="76">
        <v>2</v>
      </c>
      <c r="I15" s="76"/>
      <c r="J15" s="76"/>
      <c r="K15" s="76"/>
      <c r="L15" s="76"/>
      <c r="M15" s="76"/>
      <c r="N15" s="76"/>
      <c r="O15" s="76"/>
      <c r="P15" s="76">
        <v>1</v>
      </c>
      <c r="Q15" s="76"/>
      <c r="R15" s="76">
        <v>1</v>
      </c>
      <c r="S15" s="76"/>
      <c r="T15" s="76"/>
      <c r="U15" s="76"/>
      <c r="V15" s="76"/>
      <c r="W15" s="21"/>
    </row>
    <row r="16" spans="1:23" ht="15">
      <c r="A16" s="4">
        <v>6</v>
      </c>
      <c r="B16" s="14" t="s">
        <v>52</v>
      </c>
      <c r="C16" s="10">
        <f>'[1]Sheet1'!S2150</f>
        <v>37</v>
      </c>
      <c r="D16" s="10"/>
      <c r="E16" s="10">
        <v>24</v>
      </c>
      <c r="F16" s="10"/>
      <c r="G16" s="74" t="s">
        <v>42</v>
      </c>
      <c r="H16" s="20">
        <f>AVERAGE(H11:H15)</f>
        <v>2.4</v>
      </c>
      <c r="I16" s="20">
        <f>AVERAGE(I11:I14)</f>
        <v>1.6666666666666667</v>
      </c>
      <c r="J16" s="20">
        <f aca="true" t="shared" si="0" ref="J16:U16">AVERAGE(J11:J14)</f>
        <v>1.5</v>
      </c>
      <c r="K16" s="20">
        <f t="shared" si="0"/>
        <v>1.5</v>
      </c>
      <c r="L16" s="20">
        <f t="shared" si="0"/>
        <v>1.5</v>
      </c>
      <c r="M16" s="20">
        <f t="shared" si="0"/>
        <v>1.6666666666666667</v>
      </c>
      <c r="N16" s="20">
        <f t="shared" si="0"/>
        <v>1.5</v>
      </c>
      <c r="O16" s="20">
        <f t="shared" si="0"/>
        <v>2</v>
      </c>
      <c r="P16" s="20">
        <f t="shared" si="0"/>
        <v>1</v>
      </c>
      <c r="Q16" s="20">
        <f t="shared" si="0"/>
        <v>1</v>
      </c>
      <c r="R16" s="20">
        <f t="shared" si="0"/>
        <v>1.6666666666666667</v>
      </c>
      <c r="S16" s="20">
        <f t="shared" si="0"/>
        <v>1.3333333333333333</v>
      </c>
      <c r="T16" s="20">
        <f t="shared" si="0"/>
        <v>2</v>
      </c>
      <c r="U16" s="20">
        <f t="shared" si="0"/>
        <v>1.6666666666666667</v>
      </c>
      <c r="V16" s="20">
        <f>AVERAGE(V11:V14)</f>
        <v>2.3333333333333335</v>
      </c>
      <c r="W16" s="1"/>
    </row>
    <row r="17" spans="1:23" ht="15">
      <c r="A17" s="4">
        <v>7</v>
      </c>
      <c r="B17" s="14" t="s">
        <v>53</v>
      </c>
      <c r="C17" s="10">
        <f>'[1]Sheet1'!S2151</f>
        <v>41</v>
      </c>
      <c r="D17" s="10"/>
      <c r="E17" s="10">
        <v>41</v>
      </c>
      <c r="F17" s="10"/>
      <c r="G17" s="51" t="s">
        <v>44</v>
      </c>
      <c r="H17" s="83">
        <f>AVERAGE(H12:H16)</f>
        <v>2.2800000000000002</v>
      </c>
      <c r="I17" s="83">
        <f>(95*I16)/100</f>
        <v>1.5833333333333335</v>
      </c>
      <c r="J17" s="69">
        <f>(95*I16)/100</f>
        <v>1.5833333333333335</v>
      </c>
      <c r="K17" s="69">
        <f aca="true" t="shared" si="1" ref="K17:V17">(95*J16)/100</f>
        <v>1.425</v>
      </c>
      <c r="L17" s="69">
        <f t="shared" si="1"/>
        <v>1.425</v>
      </c>
      <c r="M17" s="69">
        <f t="shared" si="1"/>
        <v>1.425</v>
      </c>
      <c r="N17" s="69">
        <f t="shared" si="1"/>
        <v>1.5833333333333335</v>
      </c>
      <c r="O17" s="69">
        <f t="shared" si="1"/>
        <v>1.425</v>
      </c>
      <c r="P17" s="69">
        <f t="shared" si="1"/>
        <v>1.9</v>
      </c>
      <c r="Q17" s="69">
        <f t="shared" si="1"/>
        <v>0.95</v>
      </c>
      <c r="R17" s="69">
        <f t="shared" si="1"/>
        <v>0.95</v>
      </c>
      <c r="S17" s="69">
        <f t="shared" si="1"/>
        <v>1.5833333333333335</v>
      </c>
      <c r="T17" s="69">
        <f t="shared" si="1"/>
        <v>1.2666666666666666</v>
      </c>
      <c r="U17" s="69">
        <f t="shared" si="1"/>
        <v>1.9</v>
      </c>
      <c r="V17" s="69">
        <f t="shared" si="1"/>
        <v>1.5833333333333335</v>
      </c>
      <c r="W17" s="1"/>
    </row>
    <row r="18" spans="1:23" ht="14.25">
      <c r="A18" s="4">
        <v>8</v>
      </c>
      <c r="B18" s="14" t="s">
        <v>54</v>
      </c>
      <c r="C18" s="10">
        <f>'[1]Sheet1'!S2152</f>
        <v>38</v>
      </c>
      <c r="D18" s="10"/>
      <c r="E18" s="10">
        <v>37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55</v>
      </c>
      <c r="C19" s="10">
        <f>'[1]Sheet1'!S2153</f>
        <v>44</v>
      </c>
      <c r="D19" s="10"/>
      <c r="E19" s="10">
        <v>37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 t="s">
        <v>56</v>
      </c>
      <c r="C20" s="10">
        <f>'[1]Sheet1'!S2154</f>
        <v>45</v>
      </c>
      <c r="D20" s="10"/>
      <c r="E20" s="10">
        <v>47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/>
      <c r="C21" s="10"/>
      <c r="D21" s="10"/>
      <c r="E21" s="10"/>
      <c r="F21" s="32"/>
      <c r="G21" s="4"/>
      <c r="H21" s="71"/>
      <c r="I21" s="133"/>
      <c r="J21" s="133"/>
      <c r="K21" s="1"/>
      <c r="L21" s="1"/>
      <c r="M21" s="37"/>
      <c r="N21" s="37"/>
      <c r="O21" s="37"/>
      <c r="P21" s="37"/>
      <c r="Q21" s="37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/>
      <c r="C22" s="10"/>
      <c r="D22" s="10"/>
      <c r="E22" s="10"/>
      <c r="F22" s="32"/>
      <c r="G22" s="4"/>
      <c r="H22" s="57"/>
      <c r="I22" s="70"/>
      <c r="J22" s="70"/>
      <c r="K22" s="1"/>
      <c r="L22" s="1"/>
      <c r="M22" s="37"/>
      <c r="N22" s="37"/>
      <c r="O22" s="37"/>
      <c r="P22" s="37"/>
      <c r="Q22" s="37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/>
      <c r="C23" s="10"/>
      <c r="D23" s="10"/>
      <c r="E23" s="10"/>
      <c r="F23" s="32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/>
      <c r="C24" s="10"/>
      <c r="D24" s="10"/>
      <c r="E24" s="10"/>
      <c r="F24" s="32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/>
      <c r="C25" s="10"/>
      <c r="D25" s="15"/>
      <c r="E25" s="15"/>
      <c r="F25" s="33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/>
      <c r="C26" s="10"/>
      <c r="D26" s="10"/>
      <c r="E26" s="10"/>
      <c r="F26" s="32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/>
      <c r="C27" s="10"/>
      <c r="D27" s="10"/>
      <c r="E27" s="10"/>
      <c r="F27" s="32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/>
      <c r="C28" s="10"/>
      <c r="D28" s="10"/>
      <c r="E28" s="10"/>
      <c r="F28" s="32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/>
      <c r="C29" s="10"/>
      <c r="D29" s="10"/>
      <c r="E29" s="10"/>
      <c r="F29" s="32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/>
      <c r="C30" s="10"/>
      <c r="D30" s="10"/>
      <c r="E30" s="10"/>
      <c r="F30" s="32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/>
      <c r="C31" s="10"/>
      <c r="D31" s="10"/>
      <c r="E31" s="10"/>
      <c r="F31" s="32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/>
      <c r="C32" s="10"/>
      <c r="D32" s="10"/>
      <c r="E32" s="10"/>
      <c r="F32" s="32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/>
      <c r="C33" s="10"/>
      <c r="D33" s="10"/>
      <c r="E33" s="10"/>
      <c r="F33" s="32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/>
      <c r="C34" s="10"/>
      <c r="D34" s="10"/>
      <c r="E34" s="10"/>
      <c r="F34" s="32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/>
      <c r="C35" s="10"/>
      <c r="D35" s="10"/>
      <c r="E35" s="10"/>
      <c r="F35" s="32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/>
      <c r="C36" s="10"/>
      <c r="D36" s="10"/>
      <c r="E36" s="10"/>
      <c r="F36" s="32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/>
      <c r="C37" s="10"/>
      <c r="D37" s="10"/>
      <c r="E37" s="10"/>
      <c r="F37" s="32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/>
      <c r="C38" s="10"/>
      <c r="D38" s="10"/>
      <c r="E38" s="10"/>
      <c r="F38" s="32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/>
      <c r="C39" s="10"/>
      <c r="D39" s="10"/>
      <c r="E39" s="10"/>
      <c r="F39" s="32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/>
      <c r="C40" s="10"/>
      <c r="D40" s="10"/>
      <c r="E40" s="10"/>
      <c r="F40" s="32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/>
      <c r="C41" s="10"/>
      <c r="D41" s="10"/>
      <c r="E41" s="10"/>
      <c r="F41" s="32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/>
      <c r="C42" s="10"/>
      <c r="D42" s="10"/>
      <c r="E42" s="10"/>
      <c r="F42" s="32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/>
      <c r="C43" s="10"/>
      <c r="D43" s="10"/>
      <c r="E43" s="10"/>
      <c r="F43" s="3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/>
      <c r="C44" s="10"/>
      <c r="D44" s="10"/>
      <c r="E44" s="10"/>
      <c r="F44" s="32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/>
      <c r="C45" s="10"/>
      <c r="D45" s="10"/>
      <c r="E45" s="10"/>
      <c r="F45" s="3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/>
      <c r="C46" s="10"/>
      <c r="D46" s="10"/>
      <c r="E46" s="10"/>
      <c r="F46" s="3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/>
      <c r="C47" s="10"/>
      <c r="D47" s="10"/>
      <c r="E47" s="10"/>
      <c r="F47" s="32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/>
      <c r="C48" s="10"/>
      <c r="D48" s="10"/>
      <c r="E48" s="10"/>
      <c r="F48" s="3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/>
      <c r="C49" s="10"/>
      <c r="D49" s="10"/>
      <c r="E49" s="10"/>
      <c r="F49" s="32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/>
      <c r="C50" s="10"/>
      <c r="D50" s="10"/>
      <c r="E50" s="10"/>
      <c r="F50" s="32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/>
      <c r="C51" s="10"/>
      <c r="D51" s="10"/>
      <c r="E51" s="10"/>
      <c r="F51" s="32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/>
      <c r="C52" s="10"/>
      <c r="D52" s="15"/>
      <c r="E52" s="15"/>
      <c r="F52" s="33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/>
      <c r="C53" s="10"/>
      <c r="D53" s="15"/>
      <c r="E53" s="15"/>
      <c r="F53" s="33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/>
      <c r="C54" s="10"/>
      <c r="D54" s="10"/>
      <c r="E54" s="10"/>
      <c r="F54" s="32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/>
      <c r="C55" s="10"/>
      <c r="D55" s="10"/>
      <c r="E55" s="10"/>
      <c r="F55" s="32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/>
      <c r="C56" s="10"/>
      <c r="D56" s="10"/>
      <c r="E56" s="10"/>
      <c r="F56" s="32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/>
      <c r="C57" s="10"/>
      <c r="D57" s="10"/>
      <c r="E57" s="10"/>
      <c r="F57" s="32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/>
      <c r="C58" s="10"/>
      <c r="D58" s="10"/>
      <c r="E58" s="10"/>
      <c r="F58" s="32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/>
      <c r="C59" s="10"/>
      <c r="D59" s="10"/>
      <c r="E59" s="10"/>
      <c r="F59" s="32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/>
      <c r="C60" s="10"/>
      <c r="D60" s="10"/>
      <c r="E60" s="10"/>
      <c r="F60" s="32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/>
      <c r="C61" s="10"/>
      <c r="D61" s="10"/>
      <c r="E61" s="10"/>
      <c r="F61" s="32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/>
      <c r="C62" s="10"/>
      <c r="D62" s="10"/>
      <c r="E62" s="10"/>
      <c r="F62" s="32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/>
      <c r="C63" s="10"/>
      <c r="D63" s="10"/>
      <c r="E63" s="10"/>
      <c r="F63" s="32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/>
      <c r="C64" s="10"/>
      <c r="D64" s="10"/>
      <c r="E64" s="10"/>
      <c r="F64" s="32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/>
      <c r="C65" s="10"/>
      <c r="D65" s="10"/>
      <c r="E65" s="10"/>
      <c r="F65" s="32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/>
      <c r="C66" s="10"/>
      <c r="D66" s="10"/>
      <c r="E66" s="10"/>
      <c r="F66" s="32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/>
      <c r="C67" s="10"/>
      <c r="D67" s="10"/>
      <c r="E67" s="10"/>
      <c r="F67" s="32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/>
      <c r="C68" s="10"/>
      <c r="D68" s="10"/>
      <c r="E68" s="10"/>
      <c r="F68" s="32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/>
      <c r="C69" s="10"/>
      <c r="D69" s="10"/>
      <c r="E69" s="10"/>
      <c r="F69" s="32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/>
      <c r="C70" s="10"/>
      <c r="D70" s="10"/>
      <c r="E70" s="10"/>
      <c r="F70" s="32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/>
      <c r="C71" s="10"/>
      <c r="D71" s="10"/>
      <c r="E71" s="10"/>
      <c r="F71" s="32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/>
      <c r="C72" s="10"/>
      <c r="D72" s="10"/>
      <c r="E72" s="10"/>
      <c r="F72" s="32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/>
      <c r="C73" s="10"/>
      <c r="D73" s="10"/>
      <c r="E73" s="10"/>
      <c r="F73" s="32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/>
      <c r="C74" s="10"/>
      <c r="D74" s="10"/>
      <c r="E74" s="10"/>
      <c r="F74" s="32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/>
      <c r="C75" s="10"/>
      <c r="D75" s="10"/>
      <c r="E75" s="10"/>
      <c r="F75" s="32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/>
      <c r="C76" s="10"/>
      <c r="D76" s="10"/>
      <c r="E76" s="10"/>
      <c r="F76" s="32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/>
      <c r="C77" s="10"/>
      <c r="D77" s="10"/>
      <c r="E77" s="10"/>
      <c r="F77" s="32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/>
      <c r="C78" s="10"/>
      <c r="D78" s="10"/>
      <c r="E78" s="10"/>
      <c r="F78" s="32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/>
      <c r="C79" s="10"/>
      <c r="D79" s="10"/>
      <c r="E79" s="10"/>
      <c r="F79" s="32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/>
      <c r="C80" s="10"/>
      <c r="D80" s="15"/>
      <c r="E80" s="15"/>
      <c r="F80" s="33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/>
      <c r="C81" s="10"/>
      <c r="D81" s="15"/>
      <c r="E81" s="15"/>
      <c r="F81" s="33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/>
      <c r="C82" s="10"/>
      <c r="D82" s="10"/>
      <c r="E82" s="10"/>
      <c r="F82" s="32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F4">
      <selection activeCell="H17" sqref="H17:V17"/>
    </sheetView>
  </sheetViews>
  <sheetFormatPr defaultColWidth="9.140625" defaultRowHeight="15"/>
  <cols>
    <col min="2" max="2" width="14.57421875" style="0" customWidth="1"/>
    <col min="3" max="3" width="14.8515625" style="0" customWidth="1"/>
    <col min="5" max="5" width="47.140625" style="0" customWidth="1"/>
  </cols>
  <sheetData>
    <row r="1" spans="1:22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72">
      <c r="A3" s="135" t="s">
        <v>70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</row>
    <row r="4" spans="1:22" ht="21">
      <c r="A4" s="135" t="s">
        <v>72</v>
      </c>
      <c r="B4" s="135"/>
      <c r="C4" s="135"/>
      <c r="D4" s="135"/>
      <c r="E4" s="135"/>
      <c r="F4" s="86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</row>
    <row r="5" spans="1:22" ht="21">
      <c r="A5" s="123" t="s">
        <v>103</v>
      </c>
      <c r="B5" s="85"/>
      <c r="C5" s="85"/>
      <c r="D5" s="85"/>
      <c r="E5" s="85"/>
      <c r="F5" s="86"/>
      <c r="G5" s="42" t="s">
        <v>29</v>
      </c>
      <c r="H5" s="36">
        <v>100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</row>
    <row r="6" spans="1:22" ht="21">
      <c r="A6" s="4"/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v>60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</row>
    <row r="7" spans="1:22" ht="57.75">
      <c r="A7" s="4"/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80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</row>
    <row r="8" spans="1:22" ht="14.25">
      <c r="A8" s="4"/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74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>
      <c r="A9" s="4"/>
      <c r="B9" s="88" t="s">
        <v>5</v>
      </c>
      <c r="C9" s="17" t="s">
        <v>69</v>
      </c>
      <c r="D9" s="17"/>
      <c r="E9" s="17" t="s">
        <v>69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</row>
    <row r="11" spans="1:22" ht="15">
      <c r="A11" s="4">
        <v>1</v>
      </c>
      <c r="B11" s="14" t="s">
        <v>75</v>
      </c>
      <c r="C11" s="10">
        <f>'[2]Sheet1'!I4</f>
        <v>47</v>
      </c>
      <c r="D11" s="10">
        <f>COUNTIF(C11:C20,"&gt;="&amp;D10)</f>
        <v>10</v>
      </c>
      <c r="E11" s="10">
        <f>'[3]Attainment of COs &amp; POs'!D11</f>
        <v>43.75</v>
      </c>
      <c r="F11" s="30">
        <f>COUNTIF(E11:E20,"&gt;="&amp;F10)</f>
        <v>6</v>
      </c>
      <c r="G11" s="25" t="s">
        <v>6</v>
      </c>
      <c r="H11" s="42">
        <v>1</v>
      </c>
      <c r="I11" s="42">
        <v>3</v>
      </c>
      <c r="J11" s="42">
        <v>3</v>
      </c>
      <c r="K11" s="42">
        <v>3</v>
      </c>
      <c r="L11" s="42">
        <v>1</v>
      </c>
      <c r="M11" s="42">
        <v>3</v>
      </c>
      <c r="N11" s="42">
        <v>3</v>
      </c>
      <c r="O11" s="42">
        <v>3</v>
      </c>
      <c r="P11" s="42">
        <v>2</v>
      </c>
      <c r="Q11" s="42">
        <v>3</v>
      </c>
      <c r="R11" s="42">
        <v>3</v>
      </c>
      <c r="S11" s="42">
        <v>3</v>
      </c>
      <c r="T11" s="42">
        <v>3</v>
      </c>
      <c r="U11" s="42">
        <v>3</v>
      </c>
      <c r="V11" s="42">
        <v>3</v>
      </c>
    </row>
    <row r="12" spans="1:22" ht="15">
      <c r="A12" s="4">
        <v>2</v>
      </c>
      <c r="B12" s="14" t="s">
        <v>48</v>
      </c>
      <c r="C12" s="10">
        <f>'[2]Sheet1'!I5</f>
        <v>36</v>
      </c>
      <c r="D12" s="63">
        <f>(10/10)*100</f>
        <v>100</v>
      </c>
      <c r="E12" s="10">
        <f>'[3]Attainment of COs &amp; POs'!D12</f>
        <v>41.25</v>
      </c>
      <c r="F12" s="64">
        <f>(6/10)*100</f>
        <v>60</v>
      </c>
      <c r="G12" s="25" t="s">
        <v>7</v>
      </c>
      <c r="H12" s="91">
        <v>1</v>
      </c>
      <c r="I12" s="91">
        <v>3</v>
      </c>
      <c r="J12" s="42">
        <v>3</v>
      </c>
      <c r="K12" s="42">
        <v>3</v>
      </c>
      <c r="L12" s="42">
        <v>1</v>
      </c>
      <c r="M12" s="42">
        <v>2</v>
      </c>
      <c r="N12" s="42">
        <v>3</v>
      </c>
      <c r="O12" s="42">
        <v>3</v>
      </c>
      <c r="P12" s="42">
        <v>2</v>
      </c>
      <c r="Q12" s="42">
        <v>3</v>
      </c>
      <c r="R12" s="42">
        <v>1</v>
      </c>
      <c r="S12" s="42">
        <v>3</v>
      </c>
      <c r="T12" s="42">
        <v>3</v>
      </c>
      <c r="U12" s="42">
        <v>2</v>
      </c>
      <c r="V12" s="42">
        <v>2</v>
      </c>
    </row>
    <row r="13" spans="1:22" ht="15">
      <c r="A13" s="4">
        <v>3</v>
      </c>
      <c r="B13" s="14" t="s">
        <v>49</v>
      </c>
      <c r="C13" s="10">
        <f>'[2]Sheet1'!I6</f>
        <v>36</v>
      </c>
      <c r="D13" s="10"/>
      <c r="E13" s="10">
        <f>'[3]Attainment of COs &amp; POs'!D13</f>
        <v>33.75</v>
      </c>
      <c r="F13" s="31"/>
      <c r="G13" s="25" t="s">
        <v>9</v>
      </c>
      <c r="H13" s="91">
        <v>1</v>
      </c>
      <c r="I13" s="91">
        <v>1</v>
      </c>
      <c r="J13" s="42">
        <v>2</v>
      </c>
      <c r="K13" s="42">
        <v>3</v>
      </c>
      <c r="L13" s="42">
        <v>1</v>
      </c>
      <c r="M13" s="42">
        <v>1</v>
      </c>
      <c r="N13" s="42">
        <v>2</v>
      </c>
      <c r="O13" s="42">
        <v>3</v>
      </c>
      <c r="P13" s="42">
        <v>2</v>
      </c>
      <c r="Q13" s="42">
        <v>3</v>
      </c>
      <c r="R13" s="42">
        <v>1</v>
      </c>
      <c r="S13" s="42">
        <v>2</v>
      </c>
      <c r="T13" s="42">
        <v>2</v>
      </c>
      <c r="U13" s="42">
        <v>1</v>
      </c>
      <c r="V13" s="42">
        <v>2</v>
      </c>
    </row>
    <row r="14" spans="1:22" ht="15">
      <c r="A14" s="4">
        <v>4</v>
      </c>
      <c r="B14" s="14" t="s">
        <v>50</v>
      </c>
      <c r="C14" s="10">
        <f>'[2]Sheet1'!I7</f>
        <v>35</v>
      </c>
      <c r="D14" s="10"/>
      <c r="E14" s="10">
        <f>'[3]Attainment of COs &amp; POs'!D14</f>
        <v>33.75</v>
      </c>
      <c r="F14" s="31"/>
      <c r="G14" s="25" t="s">
        <v>67</v>
      </c>
      <c r="H14" s="91">
        <v>1</v>
      </c>
      <c r="I14" s="91">
        <v>3</v>
      </c>
      <c r="J14" s="42">
        <v>3</v>
      </c>
      <c r="K14" s="42">
        <v>2</v>
      </c>
      <c r="L14" s="42">
        <v>1</v>
      </c>
      <c r="M14" s="42">
        <v>2</v>
      </c>
      <c r="N14" s="42">
        <v>2</v>
      </c>
      <c r="O14" s="42">
        <v>2</v>
      </c>
      <c r="P14" s="42">
        <v>2</v>
      </c>
      <c r="Q14" s="42">
        <v>3</v>
      </c>
      <c r="R14" s="42">
        <v>2</v>
      </c>
      <c r="S14" s="42">
        <v>3</v>
      </c>
      <c r="T14" s="42">
        <v>3</v>
      </c>
      <c r="U14" s="42">
        <v>3</v>
      </c>
      <c r="V14" s="42">
        <v>3</v>
      </c>
    </row>
    <row r="15" spans="1:22" ht="15">
      <c r="A15" s="4">
        <v>5</v>
      </c>
      <c r="B15" s="14" t="s">
        <v>51</v>
      </c>
      <c r="C15" s="10">
        <f>'[2]Sheet1'!I8</f>
        <v>30</v>
      </c>
      <c r="D15" s="10"/>
      <c r="E15" s="10">
        <f>'[3]Attainment of COs &amp; POs'!D15</f>
        <v>25</v>
      </c>
      <c r="F15" s="31"/>
      <c r="G15" s="25" t="s">
        <v>68</v>
      </c>
      <c r="H15" s="91"/>
      <c r="I15" s="91">
        <v>1</v>
      </c>
      <c r="J15" s="42">
        <v>1</v>
      </c>
      <c r="K15" s="42">
        <v>2</v>
      </c>
      <c r="L15" s="42"/>
      <c r="M15" s="42">
        <v>1</v>
      </c>
      <c r="N15" s="42">
        <v>2</v>
      </c>
      <c r="O15" s="42">
        <v>2</v>
      </c>
      <c r="P15" s="42">
        <v>1</v>
      </c>
      <c r="Q15" s="42">
        <v>2</v>
      </c>
      <c r="R15" s="42"/>
      <c r="S15" s="42">
        <v>1</v>
      </c>
      <c r="T15" s="42"/>
      <c r="U15" s="42"/>
      <c r="V15" s="42"/>
    </row>
    <row r="16" spans="1:22" ht="15">
      <c r="A16" s="4">
        <v>6</v>
      </c>
      <c r="B16" s="14" t="s">
        <v>52</v>
      </c>
      <c r="C16" s="10">
        <f>'[2]Sheet1'!I9</f>
        <v>29</v>
      </c>
      <c r="D16" s="10"/>
      <c r="E16" s="10">
        <f>'[3]Attainment of COs &amp; POs'!D16</f>
        <v>20</v>
      </c>
      <c r="F16" s="31"/>
      <c r="G16" s="92" t="s">
        <v>42</v>
      </c>
      <c r="H16" s="20">
        <f>AVERAGE(H11:H15)</f>
        <v>1</v>
      </c>
      <c r="I16" s="20">
        <f aca="true" t="shared" si="0" ref="I16:V16">AVERAGE(I11:I15)</f>
        <v>2.2</v>
      </c>
      <c r="J16" s="20">
        <f t="shared" si="0"/>
        <v>2.4</v>
      </c>
      <c r="K16" s="20">
        <f t="shared" si="0"/>
        <v>2.6</v>
      </c>
      <c r="L16" s="20">
        <f t="shared" si="0"/>
        <v>1</v>
      </c>
      <c r="M16" s="20">
        <f t="shared" si="0"/>
        <v>1.8</v>
      </c>
      <c r="N16" s="20">
        <f t="shared" si="0"/>
        <v>2.4</v>
      </c>
      <c r="O16" s="20">
        <f t="shared" si="0"/>
        <v>2.6</v>
      </c>
      <c r="P16" s="20">
        <f t="shared" si="0"/>
        <v>1.8</v>
      </c>
      <c r="Q16" s="20">
        <f t="shared" si="0"/>
        <v>2.8</v>
      </c>
      <c r="R16" s="20">
        <f t="shared" si="0"/>
        <v>1.75</v>
      </c>
      <c r="S16" s="20">
        <f t="shared" si="0"/>
        <v>2.4</v>
      </c>
      <c r="T16" s="20">
        <f t="shared" si="0"/>
        <v>2.75</v>
      </c>
      <c r="U16" s="20">
        <f t="shared" si="0"/>
        <v>2.25</v>
      </c>
      <c r="V16" s="20">
        <f t="shared" si="0"/>
        <v>2.5</v>
      </c>
    </row>
    <row r="17" spans="1:22" ht="15">
      <c r="A17" s="4">
        <v>7</v>
      </c>
      <c r="B17" s="14" t="s">
        <v>53</v>
      </c>
      <c r="C17" s="10">
        <f>'[2]Sheet1'!I10</f>
        <v>31</v>
      </c>
      <c r="D17" s="10"/>
      <c r="E17" s="10">
        <f>'[3]Attainment of COs &amp; POs'!D17</f>
        <v>27.500000000000004</v>
      </c>
      <c r="F17" s="10"/>
      <c r="G17" s="51" t="s">
        <v>44</v>
      </c>
      <c r="H17" s="69">
        <f>(80*H16)/100</f>
        <v>0.8</v>
      </c>
      <c r="I17" s="69">
        <f aca="true" t="shared" si="1" ref="I17:V17">(80*I16)/100</f>
        <v>1.76</v>
      </c>
      <c r="J17" s="69">
        <f t="shared" si="1"/>
        <v>1.92</v>
      </c>
      <c r="K17" s="69">
        <f t="shared" si="1"/>
        <v>2.08</v>
      </c>
      <c r="L17" s="69">
        <f t="shared" si="1"/>
        <v>0.8</v>
      </c>
      <c r="M17" s="69">
        <f t="shared" si="1"/>
        <v>1.44</v>
      </c>
      <c r="N17" s="69">
        <f t="shared" si="1"/>
        <v>1.92</v>
      </c>
      <c r="O17" s="69">
        <f t="shared" si="1"/>
        <v>2.08</v>
      </c>
      <c r="P17" s="69">
        <f t="shared" si="1"/>
        <v>1.44</v>
      </c>
      <c r="Q17" s="69">
        <f t="shared" si="1"/>
        <v>2.24</v>
      </c>
      <c r="R17" s="69">
        <f t="shared" si="1"/>
        <v>1.4</v>
      </c>
      <c r="S17" s="69">
        <f t="shared" si="1"/>
        <v>1.92</v>
      </c>
      <c r="T17" s="69">
        <f t="shared" si="1"/>
        <v>2.2</v>
      </c>
      <c r="U17" s="69">
        <f t="shared" si="1"/>
        <v>1.8</v>
      </c>
      <c r="V17" s="69">
        <f t="shared" si="1"/>
        <v>2</v>
      </c>
    </row>
    <row r="18" spans="1:22" ht="14.25">
      <c r="A18" s="4">
        <v>8</v>
      </c>
      <c r="B18" s="14" t="s">
        <v>54</v>
      </c>
      <c r="C18" s="10">
        <f>'[2]Sheet1'!I11</f>
        <v>33</v>
      </c>
      <c r="D18" s="10"/>
      <c r="E18" s="10">
        <f>'[3]Attainment of COs &amp; POs'!D18</f>
        <v>20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</row>
    <row r="19" spans="1:22" ht="14.25">
      <c r="A19" s="4">
        <v>9</v>
      </c>
      <c r="B19" s="14" t="s">
        <v>55</v>
      </c>
      <c r="C19" s="10">
        <f>'[2]Sheet1'!I12</f>
        <v>34</v>
      </c>
      <c r="D19" s="10"/>
      <c r="E19" s="10">
        <f>'[3]Attainment of COs &amp; POs'!D19</f>
        <v>23.75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</row>
    <row r="20" spans="1:22" ht="14.25">
      <c r="A20" s="4">
        <v>10</v>
      </c>
      <c r="B20" s="14" t="s">
        <v>56</v>
      </c>
      <c r="C20" s="10">
        <f>'[2]Sheet1'!I13</f>
        <v>42</v>
      </c>
      <c r="D20" s="10"/>
      <c r="E20" s="10">
        <f>'[3]Attainment of COs &amp; POs'!D20</f>
        <v>43.75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</row>
  </sheetData>
  <sheetProtection/>
  <mergeCells count="6">
    <mergeCell ref="A1:E1"/>
    <mergeCell ref="G1:M1"/>
    <mergeCell ref="A2:E2"/>
    <mergeCell ref="A3:E3"/>
    <mergeCell ref="O3:V7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G8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</row>
    <row r="2" spans="1:9" ht="19.5" customHeight="1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</row>
    <row r="3" spans="1:23" ht="43.5" customHeight="1">
      <c r="A3" s="135" t="s">
        <v>76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K3" s="45" t="s">
        <v>40</v>
      </c>
      <c r="L3" s="45" t="s">
        <v>46</v>
      </c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77</v>
      </c>
      <c r="B4" s="135"/>
      <c r="C4" s="135"/>
      <c r="D4" s="135"/>
      <c r="E4" s="135"/>
      <c r="F4" s="86"/>
      <c r="G4" s="42" t="s">
        <v>36</v>
      </c>
      <c r="H4" s="43"/>
      <c r="I4" s="39"/>
      <c r="K4" s="46" t="s">
        <v>31</v>
      </c>
      <c r="L4" s="46">
        <v>3</v>
      </c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85" t="s">
        <v>73</v>
      </c>
      <c r="B5" s="85"/>
      <c r="C5" s="85"/>
      <c r="D5" s="85"/>
      <c r="E5" s="85"/>
      <c r="F5" s="86"/>
      <c r="G5" s="42" t="s">
        <v>29</v>
      </c>
      <c r="H5" s="36">
        <f>9/10*100</f>
        <v>90</v>
      </c>
      <c r="I5" s="39"/>
      <c r="K5" s="47" t="s">
        <v>32</v>
      </c>
      <c r="L5" s="47">
        <v>2</v>
      </c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f>9/10*100</f>
        <v>90</v>
      </c>
      <c r="I6" s="39"/>
      <c r="K6" s="48" t="s">
        <v>33</v>
      </c>
      <c r="L6" s="48">
        <v>1</v>
      </c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90</v>
      </c>
      <c r="I7" s="44">
        <v>0.6</v>
      </c>
      <c r="K7" s="49" t="s">
        <v>34</v>
      </c>
      <c r="L7" s="49">
        <v>0</v>
      </c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74</v>
      </c>
      <c r="I8" s="39"/>
    </row>
    <row r="9" spans="2:23" ht="24.75" customHeight="1">
      <c r="B9" s="88" t="s">
        <v>5</v>
      </c>
      <c r="C9" s="17" t="s">
        <v>69</v>
      </c>
      <c r="D9" s="17"/>
      <c r="E9" s="17" t="s">
        <v>69</v>
      </c>
      <c r="F9" s="29"/>
      <c r="H9" s="37"/>
      <c r="I9" s="37"/>
      <c r="W9" s="21"/>
    </row>
    <row r="10" spans="1:23" s="2" customFormat="1" ht="24.75" customHeight="1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 t="s">
        <v>75</v>
      </c>
      <c r="C11" s="10">
        <v>45</v>
      </c>
      <c r="D11" s="10">
        <f>COUNTIF(C11:C82,"&gt;="&amp;D10)</f>
        <v>9</v>
      </c>
      <c r="E11" s="10">
        <v>39</v>
      </c>
      <c r="F11" s="30">
        <f>COUNTIF(E11:E82,"&gt;="&amp;F10)</f>
        <v>9</v>
      </c>
      <c r="G11" s="25" t="s">
        <v>6</v>
      </c>
      <c r="H11" s="50">
        <v>3</v>
      </c>
      <c r="I11" s="50">
        <v>3</v>
      </c>
      <c r="J11" s="80">
        <v>3</v>
      </c>
      <c r="K11" s="122">
        <v>3</v>
      </c>
      <c r="L11" s="80">
        <v>3</v>
      </c>
      <c r="M11" s="80">
        <v>3</v>
      </c>
      <c r="N11" s="80">
        <v>3</v>
      </c>
      <c r="O11" s="80">
        <v>3</v>
      </c>
      <c r="P11" s="80">
        <v>3</v>
      </c>
      <c r="Q11" s="80">
        <v>3</v>
      </c>
      <c r="R11" s="80">
        <v>3</v>
      </c>
      <c r="S11" s="80">
        <v>3</v>
      </c>
      <c r="T11" s="80">
        <v>3</v>
      </c>
      <c r="U11" s="80">
        <v>2</v>
      </c>
      <c r="V11" s="80">
        <v>2</v>
      </c>
      <c r="W11" s="21"/>
    </row>
    <row r="12" spans="1:23" ht="24.75" customHeight="1">
      <c r="A12" s="4">
        <v>2</v>
      </c>
      <c r="B12" s="14" t="s">
        <v>48</v>
      </c>
      <c r="C12" s="10">
        <v>44</v>
      </c>
      <c r="D12" s="63">
        <f>(9/10)*100</f>
        <v>90</v>
      </c>
      <c r="E12" s="10">
        <v>40</v>
      </c>
      <c r="F12" s="64">
        <f>(9/10)*100</f>
        <v>90</v>
      </c>
      <c r="G12" s="25" t="s">
        <v>7</v>
      </c>
      <c r="H12" s="20">
        <v>3</v>
      </c>
      <c r="I12" s="20">
        <v>3</v>
      </c>
      <c r="J12" s="79">
        <v>3</v>
      </c>
      <c r="K12" s="80">
        <v>3</v>
      </c>
      <c r="L12" s="79">
        <v>3</v>
      </c>
      <c r="M12" s="79">
        <v>3</v>
      </c>
      <c r="N12" s="79">
        <v>3</v>
      </c>
      <c r="O12" s="79">
        <v>3</v>
      </c>
      <c r="P12" s="79">
        <v>2</v>
      </c>
      <c r="Q12" s="79">
        <v>3</v>
      </c>
      <c r="R12" s="79">
        <v>3</v>
      </c>
      <c r="S12" s="79">
        <v>3</v>
      </c>
      <c r="T12" s="79">
        <v>2</v>
      </c>
      <c r="U12" s="79">
        <v>2</v>
      </c>
      <c r="V12" s="79">
        <v>2</v>
      </c>
      <c r="W12" s="21"/>
    </row>
    <row r="13" spans="1:23" ht="24.75" customHeight="1">
      <c r="A13" s="4">
        <v>3</v>
      </c>
      <c r="B13" s="14" t="s">
        <v>49</v>
      </c>
      <c r="C13" s="10">
        <v>34</v>
      </c>
      <c r="D13" s="10"/>
      <c r="E13" s="10">
        <v>32</v>
      </c>
      <c r="F13" s="31"/>
      <c r="G13" s="25" t="s">
        <v>9</v>
      </c>
      <c r="H13" s="20">
        <v>2</v>
      </c>
      <c r="I13" s="20">
        <v>3</v>
      </c>
      <c r="J13" s="79">
        <v>3</v>
      </c>
      <c r="K13" s="79">
        <v>2</v>
      </c>
      <c r="L13" s="79">
        <v>3</v>
      </c>
      <c r="M13" s="79">
        <v>3</v>
      </c>
      <c r="N13" s="79">
        <v>3</v>
      </c>
      <c r="O13" s="79">
        <v>2</v>
      </c>
      <c r="P13" s="79">
        <v>2</v>
      </c>
      <c r="Q13" s="79">
        <v>3</v>
      </c>
      <c r="R13" s="79">
        <v>3</v>
      </c>
      <c r="S13" s="79">
        <v>3</v>
      </c>
      <c r="T13" s="79">
        <v>2</v>
      </c>
      <c r="U13" s="79">
        <v>2</v>
      </c>
      <c r="V13" s="79">
        <v>2</v>
      </c>
      <c r="W13" s="21"/>
    </row>
    <row r="14" spans="1:23" ht="35.25" customHeight="1">
      <c r="A14" s="4">
        <v>4</v>
      </c>
      <c r="B14" s="14" t="s">
        <v>50</v>
      </c>
      <c r="C14" s="10">
        <v>41</v>
      </c>
      <c r="D14" s="10"/>
      <c r="E14" s="10">
        <v>36</v>
      </c>
      <c r="F14" s="31"/>
      <c r="G14" s="130" t="s">
        <v>67</v>
      </c>
      <c r="H14" s="78">
        <v>1</v>
      </c>
      <c r="I14" s="78">
        <v>2</v>
      </c>
      <c r="J14" s="78">
        <v>2</v>
      </c>
      <c r="K14" s="78"/>
      <c r="L14" s="78">
        <v>2</v>
      </c>
      <c r="M14" s="78">
        <v>2</v>
      </c>
      <c r="N14" s="78"/>
      <c r="O14" s="78">
        <v>2</v>
      </c>
      <c r="P14" s="78"/>
      <c r="Q14" s="78">
        <v>2</v>
      </c>
      <c r="R14" s="78"/>
      <c r="S14" s="78">
        <v>2</v>
      </c>
      <c r="T14" s="78">
        <v>2</v>
      </c>
      <c r="U14" s="78">
        <v>2</v>
      </c>
      <c r="V14" s="78">
        <v>2</v>
      </c>
      <c r="W14" s="21"/>
    </row>
    <row r="15" spans="1:23" ht="37.5" customHeight="1">
      <c r="A15" s="4">
        <v>5</v>
      </c>
      <c r="B15" s="14" t="s">
        <v>51</v>
      </c>
      <c r="C15" s="10">
        <v>30</v>
      </c>
      <c r="D15" s="10"/>
      <c r="E15" s="10">
        <v>33</v>
      </c>
      <c r="F15" s="31"/>
      <c r="G15" s="130" t="s">
        <v>68</v>
      </c>
      <c r="H15" s="78">
        <v>1</v>
      </c>
      <c r="I15" s="78">
        <v>2</v>
      </c>
      <c r="J15" s="78">
        <v>2</v>
      </c>
      <c r="K15" s="78"/>
      <c r="L15" s="78">
        <v>2</v>
      </c>
      <c r="M15" s="78"/>
      <c r="N15" s="78">
        <v>1</v>
      </c>
      <c r="O15" s="78"/>
      <c r="P15" s="78">
        <v>1</v>
      </c>
      <c r="Q15" s="78"/>
      <c r="R15" s="78"/>
      <c r="S15" s="78">
        <v>1</v>
      </c>
      <c r="T15" s="78"/>
      <c r="U15" s="78">
        <v>1</v>
      </c>
      <c r="V15" s="78">
        <v>1</v>
      </c>
      <c r="W15" s="21"/>
    </row>
    <row r="16" spans="1:22" ht="24.75" customHeight="1">
      <c r="A16" s="4">
        <v>6</v>
      </c>
      <c r="B16" s="14" t="s">
        <v>52</v>
      </c>
      <c r="C16" s="10">
        <v>25</v>
      </c>
      <c r="D16" s="10"/>
      <c r="E16" s="10">
        <v>0</v>
      </c>
      <c r="F16" s="31"/>
      <c r="G16" s="92" t="s">
        <v>42</v>
      </c>
      <c r="H16" s="20">
        <f>AVERAGE(H11:H15)</f>
        <v>2</v>
      </c>
      <c r="I16" s="20">
        <f aca="true" t="shared" si="0" ref="I16:V16">AVERAGE(I11:I15)</f>
        <v>2.6</v>
      </c>
      <c r="J16" s="20">
        <f t="shared" si="0"/>
        <v>2.6</v>
      </c>
      <c r="K16" s="20">
        <f t="shared" si="0"/>
        <v>2.6666666666666665</v>
      </c>
      <c r="L16" s="20">
        <f t="shared" si="0"/>
        <v>2.6</v>
      </c>
      <c r="M16" s="20">
        <f t="shared" si="0"/>
        <v>2.75</v>
      </c>
      <c r="N16" s="20">
        <f t="shared" si="0"/>
        <v>2.5</v>
      </c>
      <c r="O16" s="20">
        <f t="shared" si="0"/>
        <v>2.5</v>
      </c>
      <c r="P16" s="20">
        <f t="shared" si="0"/>
        <v>2</v>
      </c>
      <c r="Q16" s="20">
        <f t="shared" si="0"/>
        <v>2.75</v>
      </c>
      <c r="R16" s="20">
        <f t="shared" si="0"/>
        <v>3</v>
      </c>
      <c r="S16" s="20">
        <f t="shared" si="0"/>
        <v>2.4</v>
      </c>
      <c r="T16" s="20">
        <f t="shared" si="0"/>
        <v>2.25</v>
      </c>
      <c r="U16" s="20">
        <f t="shared" si="0"/>
        <v>1.8</v>
      </c>
      <c r="V16" s="20">
        <f t="shared" si="0"/>
        <v>1.8</v>
      </c>
    </row>
    <row r="17" spans="1:22" ht="40.5" customHeight="1">
      <c r="A17" s="4">
        <v>7</v>
      </c>
      <c r="B17" s="14" t="s">
        <v>53</v>
      </c>
      <c r="C17" s="10">
        <v>35</v>
      </c>
      <c r="D17" s="10"/>
      <c r="E17" s="10">
        <v>33</v>
      </c>
      <c r="F17" s="10"/>
      <c r="G17" s="51" t="s">
        <v>44</v>
      </c>
      <c r="H17" s="69">
        <f>(90*H16)/100</f>
        <v>1.8</v>
      </c>
      <c r="I17" s="69">
        <f aca="true" t="shared" si="1" ref="I17:V17">(90*I16)/100</f>
        <v>2.34</v>
      </c>
      <c r="J17" s="69">
        <f t="shared" si="1"/>
        <v>2.34</v>
      </c>
      <c r="K17" s="69">
        <f t="shared" si="1"/>
        <v>2.4</v>
      </c>
      <c r="L17" s="69">
        <f t="shared" si="1"/>
        <v>2.34</v>
      </c>
      <c r="M17" s="69">
        <f t="shared" si="1"/>
        <v>2.475</v>
      </c>
      <c r="N17" s="69">
        <f t="shared" si="1"/>
        <v>2.25</v>
      </c>
      <c r="O17" s="69">
        <f t="shared" si="1"/>
        <v>2.25</v>
      </c>
      <c r="P17" s="69">
        <f t="shared" si="1"/>
        <v>1.8</v>
      </c>
      <c r="Q17" s="69">
        <f t="shared" si="1"/>
        <v>2.475</v>
      </c>
      <c r="R17" s="69">
        <f t="shared" si="1"/>
        <v>2.7</v>
      </c>
      <c r="S17" s="69">
        <f t="shared" si="1"/>
        <v>2.16</v>
      </c>
      <c r="T17" s="69">
        <f t="shared" si="1"/>
        <v>2.025</v>
      </c>
      <c r="U17" s="69">
        <f t="shared" si="1"/>
        <v>1.62</v>
      </c>
      <c r="V17" s="69">
        <f t="shared" si="1"/>
        <v>1.62</v>
      </c>
    </row>
    <row r="18" spans="1:23" ht="24.75" customHeight="1">
      <c r="A18" s="4">
        <v>8</v>
      </c>
      <c r="B18" s="14" t="s">
        <v>54</v>
      </c>
      <c r="C18" s="10">
        <v>34</v>
      </c>
      <c r="D18" s="10"/>
      <c r="E18" s="10">
        <v>34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 t="s">
        <v>55</v>
      </c>
      <c r="C19" s="10">
        <v>37</v>
      </c>
      <c r="D19" s="10"/>
      <c r="E19" s="10">
        <v>28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 t="s">
        <v>56</v>
      </c>
      <c r="C20" s="10">
        <v>45</v>
      </c>
      <c r="D20" s="10"/>
      <c r="E20" s="10">
        <v>37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/>
      <c r="C21" s="10"/>
      <c r="D21" s="10"/>
      <c r="E21" s="10"/>
      <c r="F21" s="32"/>
      <c r="H21" s="84"/>
      <c r="I21" s="133"/>
      <c r="J21" s="133"/>
      <c r="M21" s="37"/>
      <c r="N21" s="37"/>
      <c r="O21" s="37"/>
      <c r="P21" s="37"/>
      <c r="Q21" s="37"/>
    </row>
    <row r="22" spans="1:17" ht="24.75" customHeight="1">
      <c r="A22" s="4">
        <v>12</v>
      </c>
      <c r="B22" s="14"/>
      <c r="C22" s="10"/>
      <c r="D22" s="10"/>
      <c r="E22" s="10"/>
      <c r="F22" s="32"/>
      <c r="H22" s="57"/>
      <c r="I22" s="70"/>
      <c r="J22" s="70"/>
      <c r="M22" s="37"/>
      <c r="N22" s="37"/>
      <c r="O22" s="37"/>
      <c r="P22" s="37"/>
      <c r="Q22" s="37"/>
    </row>
    <row r="23" spans="1:24" ht="24.75" customHeight="1">
      <c r="A23" s="4">
        <v>13</v>
      </c>
      <c r="B23" s="14"/>
      <c r="C23" s="10"/>
      <c r="D23" s="10"/>
      <c r="E23" s="10"/>
      <c r="F23" s="32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/>
      <c r="C24" s="10"/>
      <c r="D24" s="10"/>
      <c r="E24" s="10"/>
      <c r="F24" s="32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/>
      <c r="C25" s="15"/>
      <c r="D25" s="15"/>
      <c r="E25" s="15"/>
      <c r="F25" s="33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/>
      <c r="C26" s="10"/>
      <c r="D26" s="10"/>
      <c r="E26" s="10"/>
      <c r="F26" s="32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/>
      <c r="C27" s="10"/>
      <c r="D27" s="10"/>
      <c r="E27" s="10"/>
      <c r="F27" s="32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/>
      <c r="C28" s="10"/>
      <c r="D28" s="10"/>
      <c r="E28" s="10"/>
      <c r="F28" s="32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/>
      <c r="C29" s="10"/>
      <c r="D29" s="10"/>
      <c r="E29" s="10"/>
      <c r="F29" s="32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/>
      <c r="C30" s="10"/>
      <c r="D30" s="10"/>
      <c r="E30" s="10"/>
      <c r="F30" s="32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/>
      <c r="C31" s="10"/>
      <c r="D31" s="10"/>
      <c r="E31" s="10"/>
      <c r="F31" s="32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/>
      <c r="C32" s="10"/>
      <c r="D32" s="10"/>
      <c r="E32" s="10"/>
      <c r="F32" s="32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/>
      <c r="C33" s="10"/>
      <c r="D33" s="10"/>
      <c r="E33" s="10"/>
      <c r="F33" s="32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/>
      <c r="C34" s="10"/>
      <c r="D34" s="10"/>
      <c r="E34" s="10"/>
      <c r="F34" s="32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/>
      <c r="C35" s="10"/>
      <c r="D35" s="10"/>
      <c r="E35" s="10"/>
      <c r="F35" s="32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/>
      <c r="C36" s="10"/>
      <c r="D36" s="10"/>
      <c r="E36" s="10"/>
      <c r="F36" s="32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/>
      <c r="C37" s="10"/>
      <c r="D37" s="10"/>
      <c r="E37" s="10"/>
      <c r="F37" s="32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/>
      <c r="C38" s="10"/>
      <c r="D38" s="10"/>
      <c r="E38" s="10"/>
      <c r="F38" s="32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/>
      <c r="C39" s="10"/>
      <c r="D39" s="10"/>
      <c r="E39" s="10"/>
      <c r="F39" s="32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/>
      <c r="C40" s="10"/>
      <c r="D40" s="10"/>
      <c r="E40" s="10"/>
      <c r="F40" s="32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/>
      <c r="C41" s="10"/>
      <c r="D41" s="10"/>
      <c r="E41" s="10"/>
      <c r="F41" s="32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/>
      <c r="C42" s="10"/>
      <c r="D42" s="10"/>
      <c r="E42" s="10"/>
      <c r="F42" s="32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/>
      <c r="C43" s="10"/>
      <c r="D43" s="10"/>
      <c r="E43" s="10"/>
      <c r="F43" s="3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/>
      <c r="C44" s="10"/>
      <c r="D44" s="10"/>
      <c r="E44" s="10"/>
      <c r="F44" s="32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/>
      <c r="C45" s="10"/>
      <c r="D45" s="10"/>
      <c r="E45" s="10"/>
      <c r="F45" s="3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/>
      <c r="C46" s="10"/>
      <c r="D46" s="10"/>
      <c r="E46" s="10"/>
      <c r="F46" s="3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/>
      <c r="C47" s="10"/>
      <c r="D47" s="10"/>
      <c r="E47" s="10"/>
      <c r="F47" s="32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/>
      <c r="C48" s="10"/>
      <c r="D48" s="10"/>
      <c r="E48" s="10"/>
      <c r="F48" s="3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/>
      <c r="C49" s="10"/>
      <c r="D49" s="10"/>
      <c r="E49" s="10"/>
      <c r="F49" s="32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/>
      <c r="C50" s="10"/>
      <c r="D50" s="10"/>
      <c r="E50" s="10"/>
      <c r="F50" s="32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/>
      <c r="C51" s="10"/>
      <c r="D51" s="10"/>
      <c r="E51" s="10"/>
      <c r="F51" s="32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/>
      <c r="C52" s="15"/>
      <c r="D52" s="15"/>
      <c r="E52" s="15"/>
      <c r="F52" s="33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/>
      <c r="C53" s="15"/>
      <c r="D53" s="15"/>
      <c r="E53" s="15"/>
      <c r="F53" s="33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/>
      <c r="C54" s="10"/>
      <c r="D54" s="10"/>
      <c r="E54" s="10"/>
      <c r="F54" s="32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/>
      <c r="C55" s="10"/>
      <c r="D55" s="10"/>
      <c r="E55" s="10"/>
      <c r="F55" s="32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/>
      <c r="C56" s="10"/>
      <c r="D56" s="10"/>
      <c r="E56" s="10"/>
      <c r="F56" s="32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/>
      <c r="C57" s="10"/>
      <c r="D57" s="10"/>
      <c r="E57" s="10"/>
      <c r="F57" s="32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/>
      <c r="C58" s="10"/>
      <c r="D58" s="10"/>
      <c r="E58" s="10"/>
      <c r="F58" s="32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/>
      <c r="C59" s="10"/>
      <c r="D59" s="10"/>
      <c r="E59" s="10"/>
      <c r="F59" s="32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/>
      <c r="C60" s="10"/>
      <c r="D60" s="10"/>
      <c r="E60" s="10"/>
      <c r="F60" s="32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/>
      <c r="C61" s="10"/>
      <c r="D61" s="10"/>
      <c r="E61" s="10"/>
      <c r="F61" s="32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/>
      <c r="C62" s="10"/>
      <c r="D62" s="10"/>
      <c r="E62" s="10"/>
      <c r="F62" s="32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/>
      <c r="C63" s="10"/>
      <c r="D63" s="10"/>
      <c r="E63" s="10"/>
      <c r="F63" s="32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/>
      <c r="C64" s="10"/>
      <c r="D64" s="10"/>
      <c r="E64" s="10"/>
      <c r="F64" s="32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/>
      <c r="C65" s="10"/>
      <c r="D65" s="10"/>
      <c r="E65" s="10"/>
      <c r="F65" s="32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/>
      <c r="C66" s="10"/>
      <c r="D66" s="10"/>
      <c r="E66" s="10"/>
      <c r="F66" s="32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/>
      <c r="C67" s="10"/>
      <c r="D67" s="10"/>
      <c r="E67" s="10"/>
      <c r="F67" s="32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/>
      <c r="C68" s="10"/>
      <c r="D68" s="10"/>
      <c r="E68" s="10"/>
      <c r="F68" s="32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/>
      <c r="C69" s="10"/>
      <c r="D69" s="10"/>
      <c r="E69" s="10"/>
      <c r="F69" s="32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/>
      <c r="C70" s="10"/>
      <c r="D70" s="10"/>
      <c r="E70" s="10"/>
      <c r="F70" s="32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/>
      <c r="C71" s="10"/>
      <c r="D71" s="10"/>
      <c r="E71" s="10"/>
      <c r="F71" s="32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/>
      <c r="C72" s="10"/>
      <c r="D72" s="10"/>
      <c r="E72" s="10"/>
      <c r="F72" s="32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/>
      <c r="C73" s="10"/>
      <c r="D73" s="10"/>
      <c r="E73" s="10"/>
      <c r="F73" s="32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/>
      <c r="C74" s="10"/>
      <c r="D74" s="10"/>
      <c r="E74" s="10"/>
      <c r="F74" s="32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/>
      <c r="C75" s="10"/>
      <c r="D75" s="10"/>
      <c r="E75" s="10"/>
      <c r="F75" s="32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/>
      <c r="C76" s="10"/>
      <c r="D76" s="10"/>
      <c r="E76" s="10"/>
      <c r="F76" s="32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/>
      <c r="C77" s="10"/>
      <c r="D77" s="10"/>
      <c r="E77" s="10"/>
      <c r="F77" s="32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10"/>
      <c r="D78" s="10"/>
      <c r="E78" s="10"/>
      <c r="F78" s="32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10"/>
      <c r="D79" s="10"/>
      <c r="E79" s="10"/>
      <c r="F79" s="32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15"/>
      <c r="D80" s="15"/>
      <c r="E80" s="15"/>
      <c r="F80" s="33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15"/>
      <c r="D81" s="15"/>
      <c r="E81" s="15"/>
      <c r="F81" s="33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10"/>
      <c r="D82" s="10"/>
      <c r="E82" s="10"/>
      <c r="F82" s="32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B8">
      <selection activeCell="H17" sqref="H17:W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</row>
    <row r="2" spans="1:9" ht="19.5" customHeight="1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</row>
    <row r="3" spans="1:23" ht="43.5" customHeight="1">
      <c r="A3" s="135" t="s">
        <v>79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K3" s="45" t="s">
        <v>40</v>
      </c>
      <c r="L3" s="45" t="s">
        <v>46</v>
      </c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80</v>
      </c>
      <c r="B4" s="135"/>
      <c r="C4" s="135"/>
      <c r="D4" s="135"/>
      <c r="E4" s="135"/>
      <c r="F4" s="86"/>
      <c r="G4" s="42" t="s">
        <v>36</v>
      </c>
      <c r="H4" s="43"/>
      <c r="I4" s="39"/>
      <c r="K4" s="46" t="s">
        <v>31</v>
      </c>
      <c r="L4" s="46">
        <v>3</v>
      </c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23" t="s">
        <v>104</v>
      </c>
      <c r="B5" s="85"/>
      <c r="C5" s="85"/>
      <c r="D5" s="85"/>
      <c r="E5" s="85"/>
      <c r="F5" s="86"/>
      <c r="G5" s="42" t="s">
        <v>29</v>
      </c>
      <c r="H5" s="63">
        <f>$D$12</f>
        <v>100</v>
      </c>
      <c r="I5" s="39"/>
      <c r="K5" s="47" t="s">
        <v>32</v>
      </c>
      <c r="L5" s="47">
        <v>2</v>
      </c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64">
        <f>$F$12</f>
        <v>30</v>
      </c>
      <c r="I6" s="39"/>
      <c r="K6" s="48" t="s">
        <v>33</v>
      </c>
      <c r="L6" s="48">
        <v>1</v>
      </c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65</v>
      </c>
      <c r="I7" s="44">
        <v>0.6</v>
      </c>
      <c r="K7" s="49" t="s">
        <v>34</v>
      </c>
      <c r="L7" s="49">
        <v>0</v>
      </c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81</v>
      </c>
      <c r="I8" s="39"/>
    </row>
    <row r="9" spans="2:23" ht="24.75" customHeight="1">
      <c r="B9" s="88" t="s">
        <v>5</v>
      </c>
      <c r="C9" s="17" t="s">
        <v>69</v>
      </c>
      <c r="D9" s="17"/>
      <c r="E9" s="17" t="s">
        <v>69</v>
      </c>
      <c r="F9" s="29"/>
      <c r="H9" s="37"/>
      <c r="I9" s="37"/>
      <c r="W9" s="21"/>
    </row>
    <row r="10" spans="1:23" s="2" customFormat="1" ht="24.75" customHeight="1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82</v>
      </c>
      <c r="U10" s="13" t="s">
        <v>23</v>
      </c>
      <c r="V10" s="13" t="s">
        <v>24</v>
      </c>
      <c r="W10" s="13" t="s">
        <v>25</v>
      </c>
    </row>
    <row r="11" spans="1:23" ht="24.75" customHeight="1">
      <c r="A11" s="4">
        <v>1</v>
      </c>
      <c r="B11" s="14" t="s">
        <v>75</v>
      </c>
      <c r="C11" s="10">
        <v>47</v>
      </c>
      <c r="D11" s="10">
        <f>COUNTIF(C11:C20,"&gt;="&amp;D10)</f>
        <v>10</v>
      </c>
      <c r="E11" s="10">
        <v>38</v>
      </c>
      <c r="F11" s="30">
        <f>COUNTIF(E11:E82,"&gt;="&amp;F10)</f>
        <v>3</v>
      </c>
      <c r="G11" s="25" t="s">
        <v>6</v>
      </c>
      <c r="H11" s="97">
        <v>3</v>
      </c>
      <c r="I11" s="97">
        <v>2</v>
      </c>
      <c r="J11" s="98">
        <v>2</v>
      </c>
      <c r="K11" s="98">
        <v>2</v>
      </c>
      <c r="L11" s="98"/>
      <c r="M11" s="98">
        <v>2</v>
      </c>
      <c r="N11" s="98">
        <v>2</v>
      </c>
      <c r="O11" s="98"/>
      <c r="P11" s="98">
        <v>1</v>
      </c>
      <c r="Q11" s="98">
        <v>3</v>
      </c>
      <c r="R11" s="98">
        <v>1</v>
      </c>
      <c r="S11" s="98"/>
      <c r="T11" s="98">
        <v>1</v>
      </c>
      <c r="U11" s="98"/>
      <c r="V11" s="98">
        <v>2</v>
      </c>
      <c r="W11" s="98">
        <v>1</v>
      </c>
    </row>
    <row r="12" spans="1:23" ht="24.75" customHeight="1">
      <c r="A12" s="4">
        <v>2</v>
      </c>
      <c r="B12" s="14" t="s">
        <v>48</v>
      </c>
      <c r="C12" s="10">
        <v>44</v>
      </c>
      <c r="D12" s="63">
        <f>(D11/10)*100</f>
        <v>100</v>
      </c>
      <c r="E12" s="10">
        <v>32</v>
      </c>
      <c r="F12" s="64">
        <f>(F11/10)*100</f>
        <v>30</v>
      </c>
      <c r="G12" s="25" t="s">
        <v>7</v>
      </c>
      <c r="H12" s="91">
        <v>2</v>
      </c>
      <c r="I12" s="91">
        <v>1</v>
      </c>
      <c r="J12" s="39">
        <v>1</v>
      </c>
      <c r="K12" s="39">
        <v>2</v>
      </c>
      <c r="L12" s="39">
        <v>2</v>
      </c>
      <c r="M12" s="39"/>
      <c r="N12" s="39">
        <v>1</v>
      </c>
      <c r="O12" s="39">
        <v>2</v>
      </c>
      <c r="P12" s="39">
        <v>2</v>
      </c>
      <c r="Q12" s="39">
        <v>2</v>
      </c>
      <c r="R12" s="39">
        <v>2</v>
      </c>
      <c r="S12" s="39">
        <v>2</v>
      </c>
      <c r="T12" s="39">
        <v>1</v>
      </c>
      <c r="U12" s="39">
        <v>3</v>
      </c>
      <c r="V12" s="39">
        <v>1</v>
      </c>
      <c r="W12" s="39">
        <v>2</v>
      </c>
    </row>
    <row r="13" spans="1:23" ht="24.75" customHeight="1">
      <c r="A13" s="4">
        <v>3</v>
      </c>
      <c r="B13" s="14" t="s">
        <v>49</v>
      </c>
      <c r="C13" s="10">
        <v>35</v>
      </c>
      <c r="D13" s="10"/>
      <c r="E13" s="10">
        <v>26</v>
      </c>
      <c r="F13" s="31"/>
      <c r="G13" s="25" t="s">
        <v>9</v>
      </c>
      <c r="H13" s="91"/>
      <c r="I13" s="91">
        <v>2</v>
      </c>
      <c r="J13" s="39"/>
      <c r="K13" s="39"/>
      <c r="L13" s="39">
        <v>2</v>
      </c>
      <c r="M13" s="39">
        <v>2</v>
      </c>
      <c r="N13" s="39"/>
      <c r="O13" s="39">
        <v>2</v>
      </c>
      <c r="P13" s="39">
        <v>1</v>
      </c>
      <c r="Q13" s="39">
        <v>2</v>
      </c>
      <c r="R13" s="39">
        <v>1</v>
      </c>
      <c r="S13" s="39">
        <v>1</v>
      </c>
      <c r="T13" s="39">
        <v>2</v>
      </c>
      <c r="U13" s="39">
        <v>2</v>
      </c>
      <c r="V13" s="39"/>
      <c r="W13" s="39"/>
    </row>
    <row r="14" spans="1:23" ht="35.25" customHeight="1">
      <c r="A14" s="4">
        <v>4</v>
      </c>
      <c r="B14" s="14" t="s">
        <v>50</v>
      </c>
      <c r="C14" s="10">
        <v>40</v>
      </c>
      <c r="D14" s="10"/>
      <c r="E14" s="10">
        <v>27</v>
      </c>
      <c r="F14" s="31"/>
      <c r="G14" s="25" t="s">
        <v>67</v>
      </c>
      <c r="H14" s="91">
        <v>1</v>
      </c>
      <c r="I14" s="91"/>
      <c r="J14" s="39">
        <v>2</v>
      </c>
      <c r="K14" s="39">
        <v>2</v>
      </c>
      <c r="L14" s="39"/>
      <c r="M14" s="39">
        <v>1</v>
      </c>
      <c r="N14" s="39"/>
      <c r="O14" s="39">
        <v>2</v>
      </c>
      <c r="P14" s="39">
        <v>2</v>
      </c>
      <c r="Q14" s="39">
        <v>2</v>
      </c>
      <c r="R14" s="39">
        <v>2</v>
      </c>
      <c r="S14" s="39">
        <v>2</v>
      </c>
      <c r="T14" s="39">
        <v>1</v>
      </c>
      <c r="U14" s="39">
        <v>2</v>
      </c>
      <c r="V14" s="39">
        <v>2</v>
      </c>
      <c r="W14" s="1">
        <v>2</v>
      </c>
    </row>
    <row r="15" spans="1:23" ht="37.5" customHeight="1">
      <c r="A15" s="4">
        <v>5</v>
      </c>
      <c r="B15" s="14" t="s">
        <v>51</v>
      </c>
      <c r="C15" s="10">
        <v>40</v>
      </c>
      <c r="D15" s="10"/>
      <c r="E15" s="10">
        <v>19</v>
      </c>
      <c r="F15" s="31"/>
      <c r="G15" s="25" t="s">
        <v>68</v>
      </c>
      <c r="H15" s="91"/>
      <c r="I15" s="91">
        <v>2</v>
      </c>
      <c r="J15" s="39">
        <v>1</v>
      </c>
      <c r="K15" s="39">
        <v>2</v>
      </c>
      <c r="L15" s="39">
        <v>2</v>
      </c>
      <c r="M15" s="39">
        <v>2</v>
      </c>
      <c r="N15" s="39">
        <v>1</v>
      </c>
      <c r="O15" s="39"/>
      <c r="P15" s="39">
        <v>1</v>
      </c>
      <c r="Q15" s="39">
        <v>2</v>
      </c>
      <c r="R15" s="39"/>
      <c r="S15" s="39">
        <v>1</v>
      </c>
      <c r="T15" s="39">
        <v>1</v>
      </c>
      <c r="U15" s="39">
        <v>2</v>
      </c>
      <c r="V15" s="39">
        <v>3</v>
      </c>
      <c r="W15" s="1">
        <v>1</v>
      </c>
    </row>
    <row r="16" spans="1:23" ht="24.75" customHeight="1">
      <c r="A16" s="4">
        <v>6</v>
      </c>
      <c r="B16" s="14" t="s">
        <v>52</v>
      </c>
      <c r="C16" s="10">
        <v>34</v>
      </c>
      <c r="D16" s="10"/>
      <c r="E16" s="10">
        <v>0</v>
      </c>
      <c r="F16" s="31"/>
      <c r="G16" s="92" t="s">
        <v>42</v>
      </c>
      <c r="H16" s="20">
        <f>AVERAGE(H11:H15)</f>
        <v>2</v>
      </c>
      <c r="I16" s="20">
        <f>AVERAGE(I11:I15)</f>
        <v>1.75</v>
      </c>
      <c r="J16" s="20">
        <f aca="true" t="shared" si="0" ref="J16:W16">AVERAGE(J11:J15)</f>
        <v>1.5</v>
      </c>
      <c r="K16" s="20">
        <f t="shared" si="0"/>
        <v>2</v>
      </c>
      <c r="L16" s="20">
        <f t="shared" si="0"/>
        <v>2</v>
      </c>
      <c r="M16" s="20">
        <f t="shared" si="0"/>
        <v>1.75</v>
      </c>
      <c r="N16" s="20">
        <f t="shared" si="0"/>
        <v>1.3333333333333333</v>
      </c>
      <c r="O16" s="20">
        <f t="shared" si="0"/>
        <v>2</v>
      </c>
      <c r="P16" s="20">
        <f t="shared" si="0"/>
        <v>1.4</v>
      </c>
      <c r="Q16" s="20">
        <f t="shared" si="0"/>
        <v>2.2</v>
      </c>
      <c r="R16" s="20">
        <f t="shared" si="0"/>
        <v>1.5</v>
      </c>
      <c r="S16" s="20">
        <f t="shared" si="0"/>
        <v>1.5</v>
      </c>
      <c r="T16" s="20">
        <f t="shared" si="0"/>
        <v>1.2</v>
      </c>
      <c r="U16" s="20">
        <f t="shared" si="0"/>
        <v>2.25</v>
      </c>
      <c r="V16" s="20">
        <f t="shared" si="0"/>
        <v>2</v>
      </c>
      <c r="W16" s="20">
        <f t="shared" si="0"/>
        <v>1.5</v>
      </c>
    </row>
    <row r="17" spans="1:23" ht="40.5" customHeight="1">
      <c r="A17" s="4">
        <v>7</v>
      </c>
      <c r="B17" s="14" t="s">
        <v>53</v>
      </c>
      <c r="C17" s="10">
        <v>43</v>
      </c>
      <c r="D17" s="10"/>
      <c r="E17" s="10">
        <v>26</v>
      </c>
      <c r="F17" s="10"/>
      <c r="G17" s="51" t="s">
        <v>44</v>
      </c>
      <c r="H17" s="69">
        <f>(65*H16)/100</f>
        <v>1.3</v>
      </c>
      <c r="I17" s="69">
        <f aca="true" t="shared" si="1" ref="I17:W17">(65*I16)/100</f>
        <v>1.1375</v>
      </c>
      <c r="J17" s="69">
        <f t="shared" si="1"/>
        <v>0.975</v>
      </c>
      <c r="K17" s="69">
        <f t="shared" si="1"/>
        <v>1.3</v>
      </c>
      <c r="L17" s="69">
        <f t="shared" si="1"/>
        <v>1.3</v>
      </c>
      <c r="M17" s="69">
        <f t="shared" si="1"/>
        <v>1.1375</v>
      </c>
      <c r="N17" s="69">
        <f t="shared" si="1"/>
        <v>0.8666666666666666</v>
      </c>
      <c r="O17" s="69">
        <f t="shared" si="1"/>
        <v>1.3</v>
      </c>
      <c r="P17" s="69">
        <f t="shared" si="1"/>
        <v>0.91</v>
      </c>
      <c r="Q17" s="69">
        <f t="shared" si="1"/>
        <v>1.43</v>
      </c>
      <c r="R17" s="69">
        <f t="shared" si="1"/>
        <v>0.975</v>
      </c>
      <c r="S17" s="69">
        <f t="shared" si="1"/>
        <v>0.975</v>
      </c>
      <c r="T17" s="69">
        <f t="shared" si="1"/>
        <v>0.78</v>
      </c>
      <c r="U17" s="69">
        <f t="shared" si="1"/>
        <v>1.4625</v>
      </c>
      <c r="V17" s="69">
        <f t="shared" si="1"/>
        <v>1.3</v>
      </c>
      <c r="W17" s="69">
        <f t="shared" si="1"/>
        <v>0.975</v>
      </c>
    </row>
    <row r="18" spans="1:23" ht="24.75" customHeight="1">
      <c r="A18" s="4">
        <v>8</v>
      </c>
      <c r="B18" s="14" t="s">
        <v>54</v>
      </c>
      <c r="C18" s="10">
        <v>35</v>
      </c>
      <c r="D18" s="10"/>
      <c r="E18" s="10">
        <v>23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 t="s">
        <v>55</v>
      </c>
      <c r="C19" s="10">
        <v>42</v>
      </c>
      <c r="D19" s="10"/>
      <c r="E19" s="10">
        <v>22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99" t="s">
        <v>56</v>
      </c>
      <c r="C20" s="100">
        <v>47</v>
      </c>
      <c r="D20" s="10"/>
      <c r="E20" s="100">
        <v>36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s="2" customFormat="1" ht="31.5" customHeight="1">
      <c r="A21" s="8"/>
      <c r="B21" s="101"/>
      <c r="C21" s="102"/>
      <c r="D21" s="103"/>
      <c r="E21" s="102"/>
      <c r="F21" s="104"/>
      <c r="G21" s="8"/>
      <c r="H21" s="105"/>
      <c r="I21" s="139"/>
      <c r="J21" s="139"/>
      <c r="M21" s="106"/>
      <c r="N21" s="106"/>
      <c r="O21" s="106"/>
      <c r="P21" s="106"/>
      <c r="Q21" s="106"/>
    </row>
    <row r="22" spans="1:17" s="2" customFormat="1" ht="24.75" customHeight="1">
      <c r="A22" s="8"/>
      <c r="B22" s="107"/>
      <c r="C22" s="102"/>
      <c r="D22" s="103"/>
      <c r="E22" s="102"/>
      <c r="F22" s="104"/>
      <c r="G22" s="8"/>
      <c r="H22" s="57"/>
      <c r="I22" s="21"/>
      <c r="J22" s="21"/>
      <c r="M22" s="106"/>
      <c r="N22" s="106"/>
      <c r="O22" s="106"/>
      <c r="P22" s="106"/>
      <c r="Q22" s="106"/>
    </row>
    <row r="23" spans="1:24" s="2" customFormat="1" ht="24.75" customHeight="1">
      <c r="A23" s="8"/>
      <c r="B23" s="107"/>
      <c r="C23" s="102"/>
      <c r="D23" s="103"/>
      <c r="E23" s="102"/>
      <c r="F23" s="104"/>
      <c r="G23" s="8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s="2" customFormat="1" ht="24.75" customHeight="1">
      <c r="A24" s="8"/>
      <c r="B24" s="107"/>
      <c r="C24" s="102"/>
      <c r="D24" s="103"/>
      <c r="E24" s="102"/>
      <c r="F24" s="104"/>
      <c r="G24" s="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s="2" customFormat="1" ht="24.75" customHeight="1">
      <c r="A25" s="8"/>
      <c r="B25" s="107"/>
      <c r="C25" s="102"/>
      <c r="D25" s="107"/>
      <c r="E25" s="102"/>
      <c r="F25" s="108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s="2" customFormat="1" ht="24.75" customHeight="1">
      <c r="A26" s="8"/>
      <c r="B26" s="107"/>
      <c r="C26" s="102"/>
      <c r="D26" s="103"/>
      <c r="E26" s="102"/>
      <c r="F26" s="104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s="2" customFormat="1" ht="24.75" customHeight="1">
      <c r="A27" s="8"/>
      <c r="B27" s="107"/>
      <c r="C27" s="102"/>
      <c r="D27" s="103"/>
      <c r="E27" s="102"/>
      <c r="F27" s="104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s="2" customFormat="1" ht="24.75" customHeight="1">
      <c r="A28" s="8"/>
      <c r="B28" s="107"/>
      <c r="C28" s="102"/>
      <c r="D28" s="103"/>
      <c r="E28" s="102"/>
      <c r="F28" s="104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s="2" customFormat="1" ht="24.75" customHeight="1">
      <c r="A29" s="8"/>
      <c r="B29" s="107"/>
      <c r="C29" s="102"/>
      <c r="D29" s="103"/>
      <c r="E29" s="102"/>
      <c r="F29" s="104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s="2" customFormat="1" ht="24.75" customHeight="1">
      <c r="A30" s="8"/>
      <c r="B30" s="107"/>
      <c r="C30" s="102"/>
      <c r="D30" s="103"/>
      <c r="E30" s="102"/>
      <c r="F30" s="104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s="2" customFormat="1" ht="24.75" customHeight="1">
      <c r="A31" s="8"/>
      <c r="B31" s="107"/>
      <c r="C31" s="102"/>
      <c r="D31" s="103"/>
      <c r="E31" s="102"/>
      <c r="F31" s="104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s="2" customFormat="1" ht="24.75" customHeight="1">
      <c r="A32" s="8"/>
      <c r="B32" s="107"/>
      <c r="C32" s="102"/>
      <c r="D32" s="103"/>
      <c r="E32" s="102"/>
      <c r="F32" s="104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s="2" customFormat="1" ht="24.75" customHeight="1">
      <c r="A33" s="8"/>
      <c r="B33" s="107"/>
      <c r="C33" s="102"/>
      <c r="D33" s="103"/>
      <c r="E33" s="102"/>
      <c r="F33" s="104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s="2" customFormat="1" ht="24.75" customHeight="1">
      <c r="A34" s="8"/>
      <c r="B34" s="107"/>
      <c r="C34" s="102"/>
      <c r="D34" s="103"/>
      <c r="E34" s="102"/>
      <c r="F34" s="104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s="2" customFormat="1" ht="24.75" customHeight="1">
      <c r="A35" s="8"/>
      <c r="B35" s="107"/>
      <c r="C35" s="102"/>
      <c r="D35" s="103"/>
      <c r="E35" s="102"/>
      <c r="F35" s="104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s="2" customFormat="1" ht="24.75" customHeight="1">
      <c r="A36" s="8"/>
      <c r="B36" s="107"/>
      <c r="C36" s="102"/>
      <c r="D36" s="103"/>
      <c r="E36" s="102"/>
      <c r="F36" s="104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2" customFormat="1" ht="24.75" customHeight="1">
      <c r="A37" s="8"/>
      <c r="B37" s="107"/>
      <c r="C37" s="102"/>
      <c r="D37" s="103"/>
      <c r="E37" s="102"/>
      <c r="F37" s="104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s="2" customFormat="1" ht="24.75" customHeight="1">
      <c r="A38" s="8"/>
      <c r="B38" s="107"/>
      <c r="C38" s="102"/>
      <c r="D38" s="103"/>
      <c r="E38" s="102"/>
      <c r="F38" s="104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s="2" customFormat="1" ht="24.75" customHeight="1">
      <c r="A39" s="8"/>
      <c r="B39" s="107"/>
      <c r="C39" s="102"/>
      <c r="D39" s="103"/>
      <c r="E39" s="102"/>
      <c r="F39" s="104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s="2" customFormat="1" ht="24.75" customHeight="1">
      <c r="A40" s="8"/>
      <c r="B40" s="107"/>
      <c r="C40" s="102"/>
      <c r="D40" s="103"/>
      <c r="E40" s="102"/>
      <c r="F40" s="104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s="2" customFormat="1" ht="24.75" customHeight="1">
      <c r="A41" s="8"/>
      <c r="B41" s="107"/>
      <c r="C41" s="102"/>
      <c r="D41" s="103"/>
      <c r="E41" s="102"/>
      <c r="F41" s="104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s="2" customFormat="1" ht="24.75" customHeight="1">
      <c r="A42" s="8"/>
      <c r="B42" s="107"/>
      <c r="C42" s="102"/>
      <c r="D42" s="103"/>
      <c r="E42" s="102"/>
      <c r="F42" s="104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s="2" customFormat="1" ht="24.75" customHeight="1">
      <c r="A43" s="8"/>
      <c r="B43" s="107"/>
      <c r="C43" s="102"/>
      <c r="D43" s="103"/>
      <c r="E43" s="102"/>
      <c r="F43" s="104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s="2" customFormat="1" ht="24.75" customHeight="1">
      <c r="A44" s="8"/>
      <c r="B44" s="107"/>
      <c r="C44" s="102"/>
      <c r="D44" s="103"/>
      <c r="E44" s="102"/>
      <c r="F44" s="104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s="2" customFormat="1" ht="24.75" customHeight="1">
      <c r="A45" s="8"/>
      <c r="B45" s="107"/>
      <c r="C45" s="102"/>
      <c r="D45" s="103"/>
      <c r="E45" s="102"/>
      <c r="F45" s="104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s="2" customFormat="1" ht="24.75" customHeight="1">
      <c r="A46" s="8"/>
      <c r="B46" s="107"/>
      <c r="C46" s="102"/>
      <c r="D46" s="103"/>
      <c r="E46" s="102"/>
      <c r="F46" s="104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s="2" customFormat="1" ht="24.75" customHeight="1">
      <c r="A47" s="8"/>
      <c r="B47" s="107"/>
      <c r="C47" s="102"/>
      <c r="D47" s="103"/>
      <c r="E47" s="102"/>
      <c r="F47" s="104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s="2" customFormat="1" ht="24.75" customHeight="1">
      <c r="A48" s="8"/>
      <c r="B48" s="107"/>
      <c r="C48" s="102"/>
      <c r="D48" s="103"/>
      <c r="E48" s="102"/>
      <c r="F48" s="104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s="2" customFormat="1" ht="24.75" customHeight="1">
      <c r="A49" s="8"/>
      <c r="B49" s="107"/>
      <c r="C49" s="102"/>
      <c r="D49" s="103"/>
      <c r="E49" s="102"/>
      <c r="F49" s="104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s="2" customFormat="1" ht="24.75" customHeight="1">
      <c r="A50" s="8"/>
      <c r="B50" s="107"/>
      <c r="C50" s="102"/>
      <c r="D50" s="103"/>
      <c r="E50" s="102"/>
      <c r="F50" s="104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s="2" customFormat="1" ht="24.75" customHeight="1">
      <c r="A51" s="8"/>
      <c r="B51" s="107"/>
      <c r="C51" s="102"/>
      <c r="D51" s="103"/>
      <c r="E51" s="102"/>
      <c r="F51" s="104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s="2" customFormat="1" ht="24.75" customHeight="1">
      <c r="A52" s="8"/>
      <c r="B52" s="107"/>
      <c r="C52" s="102"/>
      <c r="D52" s="107"/>
      <c r="E52" s="102"/>
      <c r="F52" s="10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s="2" customFormat="1" ht="24.75" customHeight="1">
      <c r="A53" s="8"/>
      <c r="B53" s="107"/>
      <c r="C53" s="102"/>
      <c r="D53" s="107"/>
      <c r="E53" s="102"/>
      <c r="F53" s="108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s="2" customFormat="1" ht="24.75" customHeight="1">
      <c r="A54" s="8"/>
      <c r="B54" s="107"/>
      <c r="C54" s="102"/>
      <c r="D54" s="103"/>
      <c r="E54" s="102"/>
      <c r="F54" s="104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s="2" customFormat="1" ht="24.75" customHeight="1">
      <c r="A55" s="8"/>
      <c r="B55" s="107"/>
      <c r="C55" s="102"/>
      <c r="D55" s="103"/>
      <c r="E55" s="102"/>
      <c r="F55" s="104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s="2" customFormat="1" ht="24.75" customHeight="1">
      <c r="A56" s="8"/>
      <c r="B56" s="107"/>
      <c r="C56" s="102"/>
      <c r="D56" s="103"/>
      <c r="E56" s="102"/>
      <c r="F56" s="104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s="2" customFormat="1" ht="24.75" customHeight="1">
      <c r="A57" s="8"/>
      <c r="B57" s="107"/>
      <c r="C57" s="102"/>
      <c r="D57" s="103"/>
      <c r="E57" s="102"/>
      <c r="F57" s="104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s="2" customFormat="1" ht="24.75" customHeight="1">
      <c r="A58" s="8"/>
      <c r="B58" s="107"/>
      <c r="C58" s="102"/>
      <c r="D58" s="103"/>
      <c r="E58" s="102"/>
      <c r="F58" s="104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s="2" customFormat="1" ht="24.75" customHeight="1">
      <c r="A59" s="8"/>
      <c r="B59" s="107"/>
      <c r="C59" s="102"/>
      <c r="D59" s="103"/>
      <c r="E59" s="102"/>
      <c r="F59" s="104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s="2" customFormat="1" ht="24.75" customHeight="1">
      <c r="A60" s="8"/>
      <c r="B60" s="107"/>
      <c r="C60" s="102"/>
      <c r="D60" s="103"/>
      <c r="E60" s="102"/>
      <c r="F60" s="104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s="2" customFormat="1" ht="24.75" customHeight="1">
      <c r="A61" s="8"/>
      <c r="B61" s="107"/>
      <c r="C61" s="102"/>
      <c r="D61" s="103"/>
      <c r="E61" s="102"/>
      <c r="F61" s="104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s="2" customFormat="1" ht="24.75" customHeight="1">
      <c r="A62" s="8"/>
      <c r="B62" s="107"/>
      <c r="C62" s="102"/>
      <c r="D62" s="103"/>
      <c r="E62" s="102"/>
      <c r="F62" s="104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s="2" customFormat="1" ht="24.75" customHeight="1">
      <c r="A63" s="8"/>
      <c r="B63" s="107"/>
      <c r="C63" s="102"/>
      <c r="D63" s="103"/>
      <c r="E63" s="102"/>
      <c r="F63" s="104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s="2" customFormat="1" ht="24.75" customHeight="1">
      <c r="A64" s="8"/>
      <c r="B64" s="107"/>
      <c r="C64" s="102"/>
      <c r="D64" s="103"/>
      <c r="E64" s="102"/>
      <c r="F64" s="104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s="2" customFormat="1" ht="24.75" customHeight="1">
      <c r="A65" s="8"/>
      <c r="B65" s="107"/>
      <c r="C65" s="102"/>
      <c r="D65" s="103"/>
      <c r="E65" s="102"/>
      <c r="F65" s="104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s="2" customFormat="1" ht="24.75" customHeight="1">
      <c r="A66" s="8"/>
      <c r="B66" s="107"/>
      <c r="C66" s="102"/>
      <c r="D66" s="103"/>
      <c r="E66" s="102"/>
      <c r="F66" s="104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s="2" customFormat="1" ht="24.75" customHeight="1">
      <c r="A67" s="8"/>
      <c r="B67" s="107"/>
      <c r="C67" s="102"/>
      <c r="D67" s="103"/>
      <c r="E67" s="102"/>
      <c r="F67" s="104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s="2" customFormat="1" ht="24.75" customHeight="1">
      <c r="A68" s="8"/>
      <c r="B68" s="107"/>
      <c r="C68" s="102"/>
      <c r="D68" s="103"/>
      <c r="E68" s="102"/>
      <c r="F68" s="104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s="2" customFormat="1" ht="24.75" customHeight="1">
      <c r="A69" s="8"/>
      <c r="B69" s="107"/>
      <c r="C69" s="102"/>
      <c r="D69" s="103"/>
      <c r="E69" s="102"/>
      <c r="F69" s="104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s="2" customFormat="1" ht="24.75" customHeight="1">
      <c r="A70" s="8"/>
      <c r="B70" s="107"/>
      <c r="C70" s="102"/>
      <c r="D70" s="103"/>
      <c r="E70" s="102"/>
      <c r="F70" s="104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s="2" customFormat="1" ht="24.75" customHeight="1">
      <c r="A71" s="8"/>
      <c r="B71" s="107"/>
      <c r="C71" s="102"/>
      <c r="D71" s="103"/>
      <c r="E71" s="102"/>
      <c r="F71" s="104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s="2" customFormat="1" ht="24.75" customHeight="1">
      <c r="A72" s="8"/>
      <c r="B72" s="107"/>
      <c r="C72" s="102"/>
      <c r="D72" s="103"/>
      <c r="E72" s="102"/>
      <c r="F72" s="104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s="2" customFormat="1" ht="24.75" customHeight="1">
      <c r="A73" s="8"/>
      <c r="B73" s="107"/>
      <c r="C73" s="102"/>
      <c r="D73" s="103"/>
      <c r="E73" s="102"/>
      <c r="F73" s="104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s="2" customFormat="1" ht="24.75" customHeight="1">
      <c r="A74" s="8"/>
      <c r="B74" s="107"/>
      <c r="C74" s="102"/>
      <c r="D74" s="103"/>
      <c r="E74" s="102"/>
      <c r="F74" s="104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s="2" customFormat="1" ht="24.75" customHeight="1">
      <c r="A75" s="8"/>
      <c r="B75" s="107"/>
      <c r="C75" s="102"/>
      <c r="D75" s="103"/>
      <c r="E75" s="102"/>
      <c r="F75" s="104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s="2" customFormat="1" ht="24.75" customHeight="1">
      <c r="A76" s="8"/>
      <c r="B76" s="107"/>
      <c r="C76" s="102"/>
      <c r="D76" s="103"/>
      <c r="E76" s="102"/>
      <c r="F76" s="104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s="2" customFormat="1" ht="24.75" customHeight="1">
      <c r="A77" s="8"/>
      <c r="B77" s="107"/>
      <c r="C77" s="102"/>
      <c r="D77" s="103"/>
      <c r="E77" s="102"/>
      <c r="F77" s="104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s="2" customFormat="1" ht="24.75" customHeight="1">
      <c r="A78" s="8"/>
      <c r="B78" s="107"/>
      <c r="C78" s="103"/>
      <c r="D78" s="103"/>
      <c r="E78" s="103"/>
      <c r="F78" s="104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s="2" customFormat="1" ht="24.75" customHeight="1">
      <c r="A79" s="8"/>
      <c r="B79" s="107"/>
      <c r="C79" s="103"/>
      <c r="D79" s="103"/>
      <c r="E79" s="103"/>
      <c r="F79" s="104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s="2" customFormat="1" ht="24.75" customHeight="1">
      <c r="A80" s="8"/>
      <c r="B80" s="107"/>
      <c r="C80" s="107"/>
      <c r="D80" s="107"/>
      <c r="E80" s="107"/>
      <c r="F80" s="108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s="2" customFormat="1" ht="24.75" customHeight="1">
      <c r="A81" s="8"/>
      <c r="B81" s="107"/>
      <c r="C81" s="107"/>
      <c r="D81" s="107"/>
      <c r="E81" s="107"/>
      <c r="F81" s="108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s="2" customFormat="1" ht="24.75" customHeight="1">
      <c r="A82" s="8"/>
      <c r="B82" s="107"/>
      <c r="C82" s="103"/>
      <c r="D82" s="103"/>
      <c r="E82" s="103"/>
      <c r="F82" s="104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s="2" customFormat="1" ht="14.25">
      <c r="A83" s="109"/>
      <c r="B83" s="109"/>
      <c r="C83" s="109"/>
      <c r="D83" s="109"/>
      <c r="E83" s="109"/>
      <c r="F83" s="109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E4">
      <selection activeCell="H17" sqref="H17:W17"/>
    </sheetView>
  </sheetViews>
  <sheetFormatPr defaultColWidth="9.140625" defaultRowHeight="15"/>
  <sheetData>
    <row r="1" spans="1:23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35" t="s">
        <v>83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21">
      <c r="A4" s="135" t="s">
        <v>84</v>
      </c>
      <c r="B4" s="135"/>
      <c r="C4" s="135"/>
      <c r="D4" s="135"/>
      <c r="E4" s="135"/>
      <c r="F4" s="86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1">
      <c r="A5" s="123" t="s">
        <v>105</v>
      </c>
      <c r="B5" s="85"/>
      <c r="C5" s="85"/>
      <c r="D5" s="85"/>
      <c r="E5" s="85"/>
      <c r="F5" s="86"/>
      <c r="G5" s="42" t="s">
        <v>29</v>
      </c>
      <c r="H5" s="63">
        <f>$D$12</f>
        <v>80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1">
      <c r="A6" s="4"/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64">
        <f>$F$12</f>
        <v>70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1:23" ht="57.75">
      <c r="A7" s="4"/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75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4.25">
      <c r="A8" s="4"/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81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88" t="s">
        <v>5</v>
      </c>
      <c r="C9" s="17" t="s">
        <v>78</v>
      </c>
      <c r="D9" s="17"/>
      <c r="E9" s="17" t="s">
        <v>78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82</v>
      </c>
      <c r="U10" s="13" t="s">
        <v>23</v>
      </c>
      <c r="V10" s="13" t="s">
        <v>24</v>
      </c>
      <c r="W10" s="13" t="s">
        <v>25</v>
      </c>
    </row>
    <row r="11" spans="1:23" ht="15">
      <c r="A11" s="4">
        <v>1</v>
      </c>
      <c r="B11" s="14" t="s">
        <v>75</v>
      </c>
      <c r="C11" s="10">
        <v>47</v>
      </c>
      <c r="D11" s="10">
        <f>COUNTIF(C11:C20,"&gt;="&amp;D10)</f>
        <v>8</v>
      </c>
      <c r="E11" s="10">
        <v>46</v>
      </c>
      <c r="F11" s="30">
        <f>COUNTIF(E11:E82,"&gt;="&amp;F10)</f>
        <v>7</v>
      </c>
      <c r="G11" s="25" t="s">
        <v>6</v>
      </c>
      <c r="H11" s="97">
        <v>2</v>
      </c>
      <c r="I11" s="97">
        <v>2</v>
      </c>
      <c r="J11" s="98"/>
      <c r="K11" s="98">
        <v>2</v>
      </c>
      <c r="L11" s="98"/>
      <c r="M11" s="98">
        <v>2</v>
      </c>
      <c r="N11" s="98">
        <v>2</v>
      </c>
      <c r="O11" s="98"/>
      <c r="P11" s="98">
        <v>1</v>
      </c>
      <c r="Q11" s="98">
        <v>3</v>
      </c>
      <c r="R11" s="98">
        <v>1</v>
      </c>
      <c r="S11" s="98">
        <v>1</v>
      </c>
      <c r="T11" s="98">
        <v>1</v>
      </c>
      <c r="U11" s="98"/>
      <c r="V11" s="98">
        <v>2</v>
      </c>
      <c r="W11" s="98">
        <v>3</v>
      </c>
    </row>
    <row r="12" spans="1:23" ht="15">
      <c r="A12" s="4">
        <v>2</v>
      </c>
      <c r="B12" s="14" t="s">
        <v>48</v>
      </c>
      <c r="C12" s="10">
        <v>45</v>
      </c>
      <c r="D12" s="63">
        <f>(D11/10)*100</f>
        <v>80</v>
      </c>
      <c r="E12" s="10">
        <v>42</v>
      </c>
      <c r="F12" s="64">
        <f>(F11/10)*100</f>
        <v>70</v>
      </c>
      <c r="G12" s="25" t="s">
        <v>7</v>
      </c>
      <c r="H12" s="91">
        <v>2</v>
      </c>
      <c r="I12" s="91">
        <v>1</v>
      </c>
      <c r="J12" s="39">
        <v>1</v>
      </c>
      <c r="K12" s="39">
        <v>2</v>
      </c>
      <c r="L12" s="39">
        <v>2</v>
      </c>
      <c r="M12" s="39"/>
      <c r="N12" s="39">
        <v>1</v>
      </c>
      <c r="O12" s="39">
        <v>2</v>
      </c>
      <c r="P12" s="39">
        <v>2</v>
      </c>
      <c r="Q12" s="39">
        <v>2</v>
      </c>
      <c r="R12" s="39">
        <v>2</v>
      </c>
      <c r="S12" s="39">
        <v>2</v>
      </c>
      <c r="T12" s="39"/>
      <c r="U12" s="39">
        <v>3</v>
      </c>
      <c r="V12" s="39">
        <v>1</v>
      </c>
      <c r="W12" s="39">
        <v>2</v>
      </c>
    </row>
    <row r="13" spans="1:23" ht="15">
      <c r="A13" s="4">
        <v>3</v>
      </c>
      <c r="B13" s="14" t="s">
        <v>49</v>
      </c>
      <c r="C13" s="10">
        <v>39</v>
      </c>
      <c r="D13" s="10"/>
      <c r="E13" s="10">
        <v>28</v>
      </c>
      <c r="F13" s="31"/>
      <c r="G13" s="25" t="s">
        <v>9</v>
      </c>
      <c r="H13" s="91">
        <v>1</v>
      </c>
      <c r="I13" s="91"/>
      <c r="J13" s="39">
        <v>1</v>
      </c>
      <c r="K13" s="39"/>
      <c r="L13" s="39">
        <v>1</v>
      </c>
      <c r="M13" s="39">
        <v>2</v>
      </c>
      <c r="N13" s="39">
        <v>1</v>
      </c>
      <c r="O13" s="39">
        <v>1</v>
      </c>
      <c r="P13" s="39">
        <v>1</v>
      </c>
      <c r="Q13" s="39"/>
      <c r="R13" s="39">
        <v>1</v>
      </c>
      <c r="S13" s="39"/>
      <c r="T13" s="39">
        <v>2</v>
      </c>
      <c r="U13" s="39">
        <v>2</v>
      </c>
      <c r="V13" s="39"/>
      <c r="W13" s="39"/>
    </row>
    <row r="14" spans="1:23" ht="15">
      <c r="A14" s="4">
        <v>4</v>
      </c>
      <c r="B14" s="14" t="s">
        <v>50</v>
      </c>
      <c r="C14" s="10">
        <v>44</v>
      </c>
      <c r="D14" s="10"/>
      <c r="E14" s="10">
        <v>37</v>
      </c>
      <c r="F14" s="31"/>
      <c r="G14" s="25" t="s">
        <v>67</v>
      </c>
      <c r="H14" s="91">
        <v>1</v>
      </c>
      <c r="I14" s="91">
        <v>2</v>
      </c>
      <c r="J14" s="39">
        <v>2</v>
      </c>
      <c r="K14" s="39">
        <v>2</v>
      </c>
      <c r="L14" s="39"/>
      <c r="M14" s="39">
        <v>1</v>
      </c>
      <c r="N14" s="39"/>
      <c r="O14" s="39">
        <v>2</v>
      </c>
      <c r="P14" s="39"/>
      <c r="Q14" s="39">
        <v>2</v>
      </c>
      <c r="R14" s="39">
        <v>2</v>
      </c>
      <c r="S14" s="39">
        <v>2</v>
      </c>
      <c r="T14" s="39">
        <v>1</v>
      </c>
      <c r="U14" s="39">
        <v>2</v>
      </c>
      <c r="V14" s="39">
        <v>2</v>
      </c>
      <c r="W14" s="1">
        <v>2</v>
      </c>
    </row>
    <row r="15" spans="1:23" ht="15">
      <c r="A15" s="4">
        <v>5</v>
      </c>
      <c r="B15" s="14" t="s">
        <v>51</v>
      </c>
      <c r="C15" s="10">
        <v>27</v>
      </c>
      <c r="D15" s="10"/>
      <c r="E15" s="10">
        <v>26</v>
      </c>
      <c r="F15" s="31"/>
      <c r="G15" s="25" t="s">
        <v>68</v>
      </c>
      <c r="H15" s="91"/>
      <c r="I15" s="91">
        <v>1</v>
      </c>
      <c r="J15" s="39">
        <v>1</v>
      </c>
      <c r="K15" s="39">
        <v>1</v>
      </c>
      <c r="L15" s="39">
        <v>2</v>
      </c>
      <c r="M15" s="39">
        <v>2</v>
      </c>
      <c r="N15" s="39">
        <v>1</v>
      </c>
      <c r="O15" s="39"/>
      <c r="P15" s="39">
        <v>1</v>
      </c>
      <c r="Q15" s="39">
        <v>2</v>
      </c>
      <c r="R15" s="39"/>
      <c r="S15" s="39">
        <v>1</v>
      </c>
      <c r="T15" s="39">
        <v>1</v>
      </c>
      <c r="U15" s="39"/>
      <c r="V15" s="39">
        <v>3</v>
      </c>
      <c r="W15" s="1">
        <v>1</v>
      </c>
    </row>
    <row r="16" spans="1:23" ht="15">
      <c r="A16" s="4">
        <v>6</v>
      </c>
      <c r="B16" s="14" t="s">
        <v>52</v>
      </c>
      <c r="C16" s="10">
        <v>23</v>
      </c>
      <c r="D16" s="10"/>
      <c r="E16" s="10">
        <v>17</v>
      </c>
      <c r="F16" s="31"/>
      <c r="G16" s="92" t="s">
        <v>42</v>
      </c>
      <c r="H16" s="20">
        <f>AVERAGE(H11:H15)</f>
        <v>1.5</v>
      </c>
      <c r="I16" s="20">
        <f>AVERAGE(I11:I15)</f>
        <v>1.5</v>
      </c>
      <c r="J16" s="20">
        <f aca="true" t="shared" si="0" ref="J16:W16">AVERAGE(J11:J15)</f>
        <v>1.25</v>
      </c>
      <c r="K16" s="20">
        <f t="shared" si="0"/>
        <v>1.75</v>
      </c>
      <c r="L16" s="20">
        <f t="shared" si="0"/>
        <v>1.6666666666666667</v>
      </c>
      <c r="M16" s="20">
        <f t="shared" si="0"/>
        <v>1.75</v>
      </c>
      <c r="N16" s="20">
        <f t="shared" si="0"/>
        <v>1.25</v>
      </c>
      <c r="O16" s="20">
        <f t="shared" si="0"/>
        <v>1.6666666666666667</v>
      </c>
      <c r="P16" s="20">
        <f t="shared" si="0"/>
        <v>1.25</v>
      </c>
      <c r="Q16" s="20">
        <f t="shared" si="0"/>
        <v>2.25</v>
      </c>
      <c r="R16" s="20">
        <f t="shared" si="0"/>
        <v>1.5</v>
      </c>
      <c r="S16" s="20">
        <f t="shared" si="0"/>
        <v>1.5</v>
      </c>
      <c r="T16" s="20">
        <f t="shared" si="0"/>
        <v>1.25</v>
      </c>
      <c r="U16" s="20">
        <f t="shared" si="0"/>
        <v>2.3333333333333335</v>
      </c>
      <c r="V16" s="20">
        <f t="shared" si="0"/>
        <v>2</v>
      </c>
      <c r="W16" s="20">
        <f t="shared" si="0"/>
        <v>2</v>
      </c>
    </row>
    <row r="17" spans="1:23" ht="15">
      <c r="A17" s="4">
        <v>7</v>
      </c>
      <c r="B17" s="14" t="s">
        <v>53</v>
      </c>
      <c r="C17" s="10">
        <v>38</v>
      </c>
      <c r="D17" s="10"/>
      <c r="E17" s="10">
        <v>44</v>
      </c>
      <c r="F17" s="10"/>
      <c r="G17" s="51" t="s">
        <v>44</v>
      </c>
      <c r="H17" s="69">
        <f>(75*H16)/100</f>
        <v>1.125</v>
      </c>
      <c r="I17" s="69">
        <f aca="true" t="shared" si="1" ref="I17:W17">(75*I16)/100</f>
        <v>1.125</v>
      </c>
      <c r="J17" s="69">
        <f t="shared" si="1"/>
        <v>0.9375</v>
      </c>
      <c r="K17" s="69">
        <f t="shared" si="1"/>
        <v>1.3125</v>
      </c>
      <c r="L17" s="69">
        <f t="shared" si="1"/>
        <v>1.25</v>
      </c>
      <c r="M17" s="69">
        <f t="shared" si="1"/>
        <v>1.3125</v>
      </c>
      <c r="N17" s="69">
        <f t="shared" si="1"/>
        <v>0.9375</v>
      </c>
      <c r="O17" s="69">
        <f t="shared" si="1"/>
        <v>1.25</v>
      </c>
      <c r="P17" s="69">
        <f t="shared" si="1"/>
        <v>0.9375</v>
      </c>
      <c r="Q17" s="69">
        <f t="shared" si="1"/>
        <v>1.6875</v>
      </c>
      <c r="R17" s="69">
        <f t="shared" si="1"/>
        <v>1.125</v>
      </c>
      <c r="S17" s="69">
        <f t="shared" si="1"/>
        <v>1.125</v>
      </c>
      <c r="T17" s="69">
        <f t="shared" si="1"/>
        <v>0.9375</v>
      </c>
      <c r="U17" s="69">
        <f t="shared" si="1"/>
        <v>1.75</v>
      </c>
      <c r="V17" s="69">
        <f t="shared" si="1"/>
        <v>1.5</v>
      </c>
      <c r="W17" s="69">
        <f t="shared" si="1"/>
        <v>1.5</v>
      </c>
    </row>
    <row r="18" spans="1:23" ht="14.25">
      <c r="A18" s="4">
        <v>8</v>
      </c>
      <c r="B18" s="14" t="s">
        <v>54</v>
      </c>
      <c r="C18" s="10">
        <v>33</v>
      </c>
      <c r="D18" s="10"/>
      <c r="E18" s="10">
        <v>30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 t="s">
        <v>55</v>
      </c>
      <c r="C19" s="10">
        <v>37</v>
      </c>
      <c r="D19" s="10"/>
      <c r="E19" s="10">
        <v>27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99" t="s">
        <v>56</v>
      </c>
      <c r="C20" s="100">
        <v>46</v>
      </c>
      <c r="D20" s="10"/>
      <c r="E20" s="100">
        <v>41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D7">
      <selection activeCell="H17" sqref="H17:V17"/>
    </sheetView>
  </sheetViews>
  <sheetFormatPr defaultColWidth="9.140625" defaultRowHeight="15"/>
  <cols>
    <col min="8" max="8" width="14.140625" style="0" customWidth="1"/>
  </cols>
  <sheetData>
    <row r="1" spans="1:22" ht="14.25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72">
      <c r="A3" s="135" t="s">
        <v>85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J3" s="1"/>
      <c r="K3" s="45" t="s">
        <v>40</v>
      </c>
      <c r="L3" s="45" t="s">
        <v>46</v>
      </c>
      <c r="M3" s="1"/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</row>
    <row r="4" spans="1:22" ht="21">
      <c r="A4" s="135" t="s">
        <v>86</v>
      </c>
      <c r="B4" s="135"/>
      <c r="C4" s="135"/>
      <c r="D4" s="135"/>
      <c r="E4" s="135"/>
      <c r="F4" s="86"/>
      <c r="G4" s="42" t="s">
        <v>36</v>
      </c>
      <c r="H4" s="43"/>
      <c r="I4" s="39"/>
      <c r="J4" s="1"/>
      <c r="K4" s="46" t="s">
        <v>31</v>
      </c>
      <c r="L4" s="46">
        <v>3</v>
      </c>
      <c r="M4" s="1"/>
      <c r="N4" s="65">
        <v>3</v>
      </c>
      <c r="O4" s="131"/>
      <c r="P4" s="131"/>
      <c r="Q4" s="131"/>
      <c r="R4" s="131"/>
      <c r="S4" s="131"/>
      <c r="T4" s="131"/>
      <c r="U4" s="131"/>
      <c r="V4" s="131"/>
    </row>
    <row r="5" spans="1:22" ht="21">
      <c r="A5" s="123" t="s">
        <v>106</v>
      </c>
      <c r="B5" s="85"/>
      <c r="C5" s="85"/>
      <c r="D5" s="85"/>
      <c r="E5" s="85"/>
      <c r="F5" s="86"/>
      <c r="G5" s="42" t="s">
        <v>29</v>
      </c>
      <c r="H5" s="36">
        <v>60</v>
      </c>
      <c r="I5" s="39"/>
      <c r="J5" s="1"/>
      <c r="K5" s="47" t="s">
        <v>32</v>
      </c>
      <c r="L5" s="47">
        <v>2</v>
      </c>
      <c r="M5" s="1"/>
      <c r="N5" s="66">
        <v>2</v>
      </c>
      <c r="O5" s="131"/>
      <c r="P5" s="131"/>
      <c r="Q5" s="131"/>
      <c r="R5" s="131"/>
      <c r="S5" s="131"/>
      <c r="T5" s="131"/>
      <c r="U5" s="131"/>
      <c r="V5" s="131"/>
    </row>
    <row r="6" spans="1:22" ht="21">
      <c r="A6" s="4"/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v>30</v>
      </c>
      <c r="I6" s="39"/>
      <c r="J6" s="1"/>
      <c r="K6" s="48" t="s">
        <v>33</v>
      </c>
      <c r="L6" s="48">
        <v>1</v>
      </c>
      <c r="M6" s="1"/>
      <c r="N6" s="67">
        <v>1</v>
      </c>
      <c r="O6" s="131"/>
      <c r="P6" s="131"/>
      <c r="Q6" s="131"/>
      <c r="R6" s="131"/>
      <c r="S6" s="131"/>
      <c r="T6" s="131"/>
      <c r="U6" s="131"/>
      <c r="V6" s="131"/>
    </row>
    <row r="7" spans="1:22" ht="57.75">
      <c r="A7" s="4"/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45</v>
      </c>
      <c r="I7" s="44">
        <v>0.6</v>
      </c>
      <c r="J7" s="1"/>
      <c r="K7" s="49" t="s">
        <v>34</v>
      </c>
      <c r="L7" s="49">
        <v>0</v>
      </c>
      <c r="M7" s="1"/>
      <c r="N7" s="68"/>
      <c r="O7" s="131"/>
      <c r="P7" s="131"/>
      <c r="Q7" s="131"/>
      <c r="R7" s="131"/>
      <c r="S7" s="131"/>
      <c r="T7" s="131"/>
      <c r="U7" s="131"/>
      <c r="V7" s="131"/>
    </row>
    <row r="8" spans="1:22" ht="14.25">
      <c r="A8" s="4"/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74</v>
      </c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>
      <c r="A9" s="4"/>
      <c r="B9" s="88" t="s">
        <v>5</v>
      </c>
      <c r="C9" s="17" t="s">
        <v>69</v>
      </c>
      <c r="D9" s="17"/>
      <c r="E9" s="17" t="s">
        <v>69</v>
      </c>
      <c r="F9" s="29"/>
      <c r="G9" s="4"/>
      <c r="H9" s="37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</row>
    <row r="11" spans="1:22" ht="15">
      <c r="A11" s="4">
        <v>1</v>
      </c>
      <c r="B11" s="14" t="s">
        <v>75</v>
      </c>
      <c r="C11" s="10">
        <f>'[4]Sheet1'!I4</f>
        <v>46</v>
      </c>
      <c r="D11" s="10">
        <f>COUNTIF(C11:C20,"&gt;="&amp;D10)</f>
        <v>6</v>
      </c>
      <c r="E11" s="10">
        <f>'[5]Attainment of COs &amp; POs'!D11</f>
        <v>37</v>
      </c>
      <c r="F11" s="30">
        <f>COUNTIF(E11:E20,"&gt;="&amp;F10)</f>
        <v>3</v>
      </c>
      <c r="G11" s="25" t="s">
        <v>6</v>
      </c>
      <c r="H11" s="42">
        <v>1</v>
      </c>
      <c r="I11" s="42">
        <v>3</v>
      </c>
      <c r="J11" s="42">
        <v>3</v>
      </c>
      <c r="K11" s="42">
        <v>3</v>
      </c>
      <c r="L11" s="42">
        <v>1</v>
      </c>
      <c r="M11" s="42">
        <v>3</v>
      </c>
      <c r="N11" s="42">
        <v>3</v>
      </c>
      <c r="O11" s="42">
        <v>3</v>
      </c>
      <c r="P11" s="42">
        <v>2</v>
      </c>
      <c r="Q11" s="42">
        <v>3</v>
      </c>
      <c r="R11" s="42">
        <v>3</v>
      </c>
      <c r="S11" s="42">
        <v>3</v>
      </c>
      <c r="T11" s="42">
        <v>3</v>
      </c>
      <c r="U11" s="42">
        <v>3</v>
      </c>
      <c r="V11" s="42">
        <v>3</v>
      </c>
    </row>
    <row r="12" spans="1:22" ht="15">
      <c r="A12" s="4">
        <v>2</v>
      </c>
      <c r="B12" s="14" t="s">
        <v>48</v>
      </c>
      <c r="C12" s="10">
        <f>'[4]Sheet1'!I5</f>
        <v>44</v>
      </c>
      <c r="D12" s="63">
        <f>(6/10)*100</f>
        <v>60</v>
      </c>
      <c r="E12" s="10">
        <f>'[5]Attainment of COs &amp; POs'!D12</f>
        <v>32</v>
      </c>
      <c r="F12" s="64">
        <f>(3/10)*100</f>
        <v>30</v>
      </c>
      <c r="G12" s="25" t="s">
        <v>7</v>
      </c>
      <c r="H12" s="91">
        <v>1</v>
      </c>
      <c r="I12" s="91">
        <v>3</v>
      </c>
      <c r="J12" s="42">
        <v>3</v>
      </c>
      <c r="K12" s="42">
        <v>3</v>
      </c>
      <c r="L12" s="42">
        <v>1</v>
      </c>
      <c r="M12" s="42">
        <v>2</v>
      </c>
      <c r="N12" s="42">
        <v>3</v>
      </c>
      <c r="O12" s="42">
        <v>3</v>
      </c>
      <c r="P12" s="42">
        <v>2</v>
      </c>
      <c r="Q12" s="42">
        <v>3</v>
      </c>
      <c r="R12" s="42">
        <v>1</v>
      </c>
      <c r="S12" s="42">
        <v>3</v>
      </c>
      <c r="T12" s="42">
        <v>3</v>
      </c>
      <c r="U12" s="42">
        <v>2</v>
      </c>
      <c r="V12" s="42">
        <v>2</v>
      </c>
    </row>
    <row r="13" spans="1:22" ht="15">
      <c r="A13" s="4">
        <v>3</v>
      </c>
      <c r="B13" s="14" t="s">
        <v>49</v>
      </c>
      <c r="C13" s="10">
        <f>'[4]Sheet1'!I6</f>
        <v>28</v>
      </c>
      <c r="D13" s="10"/>
      <c r="E13" s="10">
        <f>'[5]Attainment of COs &amp; POs'!D13</f>
        <v>24</v>
      </c>
      <c r="F13" s="31"/>
      <c r="G13" s="25" t="s">
        <v>9</v>
      </c>
      <c r="H13" s="91">
        <v>1</v>
      </c>
      <c r="I13" s="91">
        <v>1</v>
      </c>
      <c r="J13" s="42">
        <v>2</v>
      </c>
      <c r="K13" s="42">
        <v>3</v>
      </c>
      <c r="L13" s="42">
        <v>1</v>
      </c>
      <c r="M13" s="42">
        <v>1</v>
      </c>
      <c r="N13" s="42">
        <v>2</v>
      </c>
      <c r="O13" s="42">
        <v>3</v>
      </c>
      <c r="P13" s="42">
        <v>2</v>
      </c>
      <c r="Q13" s="42">
        <v>3</v>
      </c>
      <c r="R13" s="42">
        <v>1</v>
      </c>
      <c r="S13" s="42">
        <v>2</v>
      </c>
      <c r="T13" s="42">
        <v>2</v>
      </c>
      <c r="U13" s="42">
        <v>1</v>
      </c>
      <c r="V13" s="42">
        <v>2</v>
      </c>
    </row>
    <row r="14" spans="1:22" ht="15">
      <c r="A14" s="4">
        <v>4</v>
      </c>
      <c r="B14" s="14" t="s">
        <v>50</v>
      </c>
      <c r="C14" s="10">
        <f>'[4]Sheet1'!I7</f>
        <v>30</v>
      </c>
      <c r="D14" s="10"/>
      <c r="E14" s="10">
        <f>'[5]Attainment of COs &amp; POs'!D14</f>
        <v>26</v>
      </c>
      <c r="F14" s="31"/>
      <c r="G14" s="25" t="s">
        <v>67</v>
      </c>
      <c r="H14" s="91">
        <v>1</v>
      </c>
      <c r="I14" s="91">
        <v>3</v>
      </c>
      <c r="J14" s="42">
        <v>3</v>
      </c>
      <c r="K14" s="42">
        <v>2</v>
      </c>
      <c r="L14" s="42">
        <v>1</v>
      </c>
      <c r="M14" s="42">
        <v>2</v>
      </c>
      <c r="N14" s="42">
        <v>2</v>
      </c>
      <c r="O14" s="42">
        <v>2</v>
      </c>
      <c r="P14" s="42">
        <v>2</v>
      </c>
      <c r="Q14" s="42">
        <v>3</v>
      </c>
      <c r="R14" s="42">
        <v>2</v>
      </c>
      <c r="S14" s="42">
        <v>3</v>
      </c>
      <c r="T14" s="42">
        <v>3</v>
      </c>
      <c r="U14" s="42">
        <v>3</v>
      </c>
      <c r="V14" s="42">
        <v>3</v>
      </c>
    </row>
    <row r="15" spans="1:22" ht="15">
      <c r="A15" s="4">
        <v>5</v>
      </c>
      <c r="B15" s="14" t="s">
        <v>51</v>
      </c>
      <c r="C15" s="10">
        <f>'[4]Sheet1'!I8</f>
        <v>26</v>
      </c>
      <c r="D15" s="10"/>
      <c r="E15" s="10">
        <f>'[5]Attainment of COs &amp; POs'!D15</f>
        <v>15</v>
      </c>
      <c r="F15" s="31"/>
      <c r="G15" s="25" t="s">
        <v>68</v>
      </c>
      <c r="H15" s="91"/>
      <c r="I15" s="91">
        <v>1</v>
      </c>
      <c r="J15" s="42">
        <v>1</v>
      </c>
      <c r="K15" s="42">
        <v>2</v>
      </c>
      <c r="L15" s="42"/>
      <c r="M15" s="42">
        <v>1</v>
      </c>
      <c r="N15" s="42">
        <v>2</v>
      </c>
      <c r="O15" s="42">
        <v>2</v>
      </c>
      <c r="P15" s="42">
        <v>1</v>
      </c>
      <c r="Q15" s="42">
        <v>2</v>
      </c>
      <c r="R15" s="42"/>
      <c r="S15" s="42">
        <v>1</v>
      </c>
      <c r="T15" s="42"/>
      <c r="U15" s="42"/>
      <c r="V15" s="42"/>
    </row>
    <row r="16" spans="1:22" ht="15">
      <c r="A16" s="4">
        <v>6</v>
      </c>
      <c r="B16" s="14" t="s">
        <v>52</v>
      </c>
      <c r="C16" s="10">
        <f>'[4]Sheet1'!I9</f>
        <v>25</v>
      </c>
      <c r="D16" s="10"/>
      <c r="E16" s="10">
        <f>'[5]Attainment of COs &amp; POs'!D16</f>
        <v>0</v>
      </c>
      <c r="F16" s="31"/>
      <c r="G16" s="92" t="s">
        <v>42</v>
      </c>
      <c r="H16" s="20">
        <f>AVERAGE(H11:H15)</f>
        <v>1</v>
      </c>
      <c r="I16" s="20">
        <f aca="true" t="shared" si="0" ref="I16:V16">AVERAGE(I11:I15)</f>
        <v>2.2</v>
      </c>
      <c r="J16" s="20">
        <f t="shared" si="0"/>
        <v>2.4</v>
      </c>
      <c r="K16" s="20">
        <f t="shared" si="0"/>
        <v>2.6</v>
      </c>
      <c r="L16" s="20">
        <f t="shared" si="0"/>
        <v>1</v>
      </c>
      <c r="M16" s="20">
        <f t="shared" si="0"/>
        <v>1.8</v>
      </c>
      <c r="N16" s="20">
        <f t="shared" si="0"/>
        <v>2.4</v>
      </c>
      <c r="O16" s="20">
        <f t="shared" si="0"/>
        <v>2.6</v>
      </c>
      <c r="P16" s="20">
        <f t="shared" si="0"/>
        <v>1.8</v>
      </c>
      <c r="Q16" s="20">
        <f t="shared" si="0"/>
        <v>2.8</v>
      </c>
      <c r="R16" s="20">
        <f t="shared" si="0"/>
        <v>1.75</v>
      </c>
      <c r="S16" s="20">
        <f t="shared" si="0"/>
        <v>2.4</v>
      </c>
      <c r="T16" s="20">
        <f t="shared" si="0"/>
        <v>2.75</v>
      </c>
      <c r="U16" s="20">
        <f t="shared" si="0"/>
        <v>2.25</v>
      </c>
      <c r="V16" s="20">
        <f t="shared" si="0"/>
        <v>2.5</v>
      </c>
    </row>
    <row r="17" spans="1:22" ht="15">
      <c r="A17" s="4">
        <v>7</v>
      </c>
      <c r="B17" s="14" t="s">
        <v>53</v>
      </c>
      <c r="C17" s="10">
        <f>'[4]Sheet1'!I10</f>
        <v>27</v>
      </c>
      <c r="D17" s="10"/>
      <c r="E17" s="10">
        <f>'[5]Attainment of COs &amp; POs'!D17</f>
        <v>18</v>
      </c>
      <c r="F17" s="10"/>
      <c r="G17" s="51" t="s">
        <v>44</v>
      </c>
      <c r="H17" s="69">
        <f>(45*H16)/100</f>
        <v>0.45</v>
      </c>
      <c r="I17" s="69">
        <f aca="true" t="shared" si="1" ref="I17:V17">(45*I16)/100</f>
        <v>0.9900000000000001</v>
      </c>
      <c r="J17" s="69">
        <f t="shared" si="1"/>
        <v>1.08</v>
      </c>
      <c r="K17" s="69">
        <f t="shared" si="1"/>
        <v>1.17</v>
      </c>
      <c r="L17" s="69">
        <f t="shared" si="1"/>
        <v>0.45</v>
      </c>
      <c r="M17" s="69">
        <f t="shared" si="1"/>
        <v>0.81</v>
      </c>
      <c r="N17" s="69">
        <f t="shared" si="1"/>
        <v>1.08</v>
      </c>
      <c r="O17" s="69">
        <f t="shared" si="1"/>
        <v>1.17</v>
      </c>
      <c r="P17" s="69">
        <f t="shared" si="1"/>
        <v>0.81</v>
      </c>
      <c r="Q17" s="69">
        <f t="shared" si="1"/>
        <v>1.2599999999999998</v>
      </c>
      <c r="R17" s="69">
        <f t="shared" si="1"/>
        <v>0.7875</v>
      </c>
      <c r="S17" s="69">
        <f t="shared" si="1"/>
        <v>1.08</v>
      </c>
      <c r="T17" s="69">
        <f t="shared" si="1"/>
        <v>1.2375</v>
      </c>
      <c r="U17" s="69">
        <f t="shared" si="1"/>
        <v>1.0125</v>
      </c>
      <c r="V17" s="69">
        <f t="shared" si="1"/>
        <v>1.125</v>
      </c>
    </row>
    <row r="18" spans="1:22" ht="14.25">
      <c r="A18" s="4">
        <v>8</v>
      </c>
      <c r="B18" s="14" t="s">
        <v>54</v>
      </c>
      <c r="C18" s="10">
        <f>'[4]Sheet1'!I11</f>
        <v>26</v>
      </c>
      <c r="D18" s="10"/>
      <c r="E18" s="10">
        <f>'[5]Attainment of COs &amp; POs'!D18</f>
        <v>14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</row>
    <row r="19" spans="1:22" ht="14.25">
      <c r="A19" s="4">
        <v>9</v>
      </c>
      <c r="B19" s="14" t="s">
        <v>55</v>
      </c>
      <c r="C19" s="10">
        <f>'[4]Sheet1'!I12</f>
        <v>28</v>
      </c>
      <c r="D19" s="10"/>
      <c r="E19" s="10">
        <f>'[5]Attainment of COs &amp; POs'!D19</f>
        <v>26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</row>
    <row r="20" spans="1:22" ht="14.25">
      <c r="A20" s="4">
        <v>10</v>
      </c>
      <c r="B20" s="14" t="s">
        <v>56</v>
      </c>
      <c r="C20" s="10">
        <f>'[4]Sheet1'!I13</f>
        <v>44</v>
      </c>
      <c r="D20" s="10"/>
      <c r="E20" s="10">
        <f>'[5]Attainment of COs &amp; POs'!D20</f>
        <v>35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</row>
  </sheetData>
  <sheetProtection/>
  <mergeCells count="6">
    <mergeCell ref="A1:E1"/>
    <mergeCell ref="G1:M1"/>
    <mergeCell ref="A2:E2"/>
    <mergeCell ref="A3:E3"/>
    <mergeCell ref="O3:V7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zoomScale="68" zoomScaleNormal="68" zoomScalePageLayoutView="0" workbookViewId="0" topLeftCell="D2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7"/>
      <c r="G1" s="132"/>
      <c r="H1" s="132"/>
      <c r="I1" s="132"/>
      <c r="J1" s="132"/>
      <c r="K1" s="132"/>
      <c r="L1" s="132"/>
      <c r="M1" s="132"/>
    </row>
    <row r="2" spans="1:9" ht="19.5" customHeight="1">
      <c r="A2" s="135" t="s">
        <v>0</v>
      </c>
      <c r="B2" s="135"/>
      <c r="C2" s="135"/>
      <c r="D2" s="135"/>
      <c r="E2" s="135"/>
      <c r="F2" s="86"/>
      <c r="G2" s="42" t="s">
        <v>35</v>
      </c>
      <c r="H2" s="43"/>
      <c r="I2" s="39"/>
    </row>
    <row r="3" spans="1:23" ht="43.5" customHeight="1">
      <c r="A3" s="135" t="s">
        <v>87</v>
      </c>
      <c r="B3" s="135"/>
      <c r="C3" s="135"/>
      <c r="D3" s="135"/>
      <c r="E3" s="135"/>
      <c r="F3" s="86"/>
      <c r="G3" s="42" t="s">
        <v>37</v>
      </c>
      <c r="H3" s="43"/>
      <c r="I3" s="53" t="s">
        <v>45</v>
      </c>
      <c r="K3" s="45" t="s">
        <v>40</v>
      </c>
      <c r="L3" s="45" t="s">
        <v>46</v>
      </c>
      <c r="N3" s="45" t="s">
        <v>41</v>
      </c>
      <c r="O3" s="131" t="s">
        <v>71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88</v>
      </c>
      <c r="B4" s="135"/>
      <c r="C4" s="135"/>
      <c r="D4" s="135"/>
      <c r="E4" s="135"/>
      <c r="F4" s="86"/>
      <c r="G4" s="42" t="s">
        <v>36</v>
      </c>
      <c r="H4" s="43"/>
      <c r="I4" s="39"/>
      <c r="K4" s="46" t="s">
        <v>31</v>
      </c>
      <c r="L4" s="46">
        <v>3</v>
      </c>
      <c r="N4" s="65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29" t="s">
        <v>113</v>
      </c>
      <c r="B5" s="85"/>
      <c r="C5" s="85"/>
      <c r="D5" s="85"/>
      <c r="E5" s="85"/>
      <c r="F5" s="86"/>
      <c r="G5" s="42" t="s">
        <v>29</v>
      </c>
      <c r="H5" s="36">
        <f>10/10*100</f>
        <v>100</v>
      </c>
      <c r="I5" s="39"/>
      <c r="K5" s="47" t="s">
        <v>32</v>
      </c>
      <c r="L5" s="47">
        <v>2</v>
      </c>
      <c r="N5" s="66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87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42" t="s">
        <v>30</v>
      </c>
      <c r="H6" s="35">
        <f>10/10*100</f>
        <v>100</v>
      </c>
      <c r="I6" s="39"/>
      <c r="K6" s="48" t="s">
        <v>33</v>
      </c>
      <c r="L6" s="48">
        <v>1</v>
      </c>
      <c r="N6" s="67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88" t="s">
        <v>2</v>
      </c>
      <c r="C7" s="89" t="s">
        <v>10</v>
      </c>
      <c r="D7" s="89"/>
      <c r="E7" s="17" t="s">
        <v>10</v>
      </c>
      <c r="F7" s="17"/>
      <c r="G7" s="41" t="s">
        <v>43</v>
      </c>
      <c r="H7" s="52">
        <f>AVERAGE(H5:H6)</f>
        <v>100</v>
      </c>
      <c r="I7" s="44">
        <v>0.6</v>
      </c>
      <c r="K7" s="49" t="s">
        <v>34</v>
      </c>
      <c r="L7" s="49">
        <v>0</v>
      </c>
      <c r="N7" s="68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88" t="s">
        <v>3</v>
      </c>
      <c r="C8" s="17" t="s">
        <v>4</v>
      </c>
      <c r="D8" s="17"/>
      <c r="E8" s="17" t="s">
        <v>12</v>
      </c>
      <c r="F8" s="17"/>
      <c r="G8" s="41" t="s">
        <v>38</v>
      </c>
      <c r="H8" s="42" t="s">
        <v>74</v>
      </c>
      <c r="I8" s="39"/>
    </row>
    <row r="9" spans="2:23" ht="24.75" customHeight="1">
      <c r="B9" s="88" t="s">
        <v>5</v>
      </c>
      <c r="C9" s="17" t="s">
        <v>78</v>
      </c>
      <c r="D9" s="17"/>
      <c r="E9" s="17" t="s">
        <v>78</v>
      </c>
      <c r="F9" s="29"/>
      <c r="H9" s="37"/>
      <c r="I9" s="37"/>
      <c r="W9" s="21"/>
    </row>
    <row r="10" spans="1:23" s="2" customFormat="1" ht="24.75" customHeight="1">
      <c r="A10" s="8"/>
      <c r="B10" s="88" t="s">
        <v>8</v>
      </c>
      <c r="C10" s="17">
        <v>50</v>
      </c>
      <c r="D10" s="90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 t="s">
        <v>75</v>
      </c>
      <c r="C11" s="10">
        <v>47.77777777777778</v>
      </c>
      <c r="D11" s="10">
        <f>COUNTIF(C11:C82,"&gt;="&amp;D10)</f>
        <v>10</v>
      </c>
      <c r="E11" s="10">
        <v>47.72727272727273</v>
      </c>
      <c r="F11" s="30">
        <f>COUNTIF(E11:E82,"&gt;="&amp;F10)</f>
        <v>10</v>
      </c>
      <c r="G11" s="25" t="s">
        <v>6</v>
      </c>
      <c r="H11" s="50">
        <v>3</v>
      </c>
      <c r="I11" s="50">
        <v>3</v>
      </c>
      <c r="J11" s="50">
        <v>3</v>
      </c>
      <c r="K11" s="127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2</v>
      </c>
      <c r="V11" s="50">
        <v>2</v>
      </c>
      <c r="W11" s="21"/>
    </row>
    <row r="12" spans="1:23" ht="24.75" customHeight="1">
      <c r="A12" s="4">
        <v>2</v>
      </c>
      <c r="B12" s="14" t="s">
        <v>48</v>
      </c>
      <c r="C12" s="10">
        <v>45</v>
      </c>
      <c r="D12" s="63">
        <f>(10/10)*100</f>
        <v>100</v>
      </c>
      <c r="E12" s="10">
        <v>43.63636363636363</v>
      </c>
      <c r="F12" s="64">
        <f>(10/10)*100</f>
        <v>100</v>
      </c>
      <c r="G12" s="25" t="s">
        <v>7</v>
      </c>
      <c r="H12" s="20">
        <v>3</v>
      </c>
      <c r="I12" s="20">
        <v>3</v>
      </c>
      <c r="J12" s="20">
        <v>3</v>
      </c>
      <c r="K12" s="5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2</v>
      </c>
      <c r="Q12" s="20"/>
      <c r="R12" s="20">
        <v>3</v>
      </c>
      <c r="S12" s="20">
        <v>3</v>
      </c>
      <c r="T12" s="20">
        <v>1</v>
      </c>
      <c r="U12" s="20">
        <v>1</v>
      </c>
      <c r="V12" s="20">
        <v>1</v>
      </c>
      <c r="W12" s="21"/>
    </row>
    <row r="13" spans="1:23" ht="24.75" customHeight="1">
      <c r="A13" s="4">
        <v>3</v>
      </c>
      <c r="B13" s="14" t="s">
        <v>49</v>
      </c>
      <c r="C13" s="10">
        <v>40.55555555555556</v>
      </c>
      <c r="D13" s="10"/>
      <c r="E13" s="10">
        <v>42.27272727272727</v>
      </c>
      <c r="F13" s="31"/>
      <c r="G13" s="25" t="s">
        <v>9</v>
      </c>
      <c r="H13" s="20">
        <v>2</v>
      </c>
      <c r="I13" s="20">
        <v>3</v>
      </c>
      <c r="J13" s="20"/>
      <c r="K13" s="20">
        <v>2</v>
      </c>
      <c r="L13" s="20">
        <v>3</v>
      </c>
      <c r="M13" s="20"/>
      <c r="N13" s="20">
        <v>3</v>
      </c>
      <c r="O13" s="20">
        <v>2</v>
      </c>
      <c r="P13" s="20">
        <v>2</v>
      </c>
      <c r="Q13" s="20">
        <v>3</v>
      </c>
      <c r="R13" s="20">
        <v>3</v>
      </c>
      <c r="S13" s="20">
        <v>3</v>
      </c>
      <c r="T13" s="20">
        <v>1</v>
      </c>
      <c r="U13" s="20">
        <v>2</v>
      </c>
      <c r="V13" s="20">
        <v>1</v>
      </c>
      <c r="W13" s="21"/>
    </row>
    <row r="14" spans="1:23" ht="35.25" customHeight="1">
      <c r="A14" s="4">
        <v>4</v>
      </c>
      <c r="B14" s="14" t="s">
        <v>50</v>
      </c>
      <c r="C14" s="10">
        <v>42.77777777777778</v>
      </c>
      <c r="D14" s="10"/>
      <c r="E14" s="10">
        <v>45.45454545454545</v>
      </c>
      <c r="F14" s="31"/>
      <c r="G14" s="77" t="s">
        <v>67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1</v>
      </c>
      <c r="N14" s="20">
        <v>1</v>
      </c>
      <c r="O14" s="20">
        <v>1</v>
      </c>
      <c r="P14" s="20">
        <v>1</v>
      </c>
      <c r="Q14" s="20">
        <v>2</v>
      </c>
      <c r="R14" s="20"/>
      <c r="S14" s="20">
        <v>2</v>
      </c>
      <c r="T14" s="20">
        <v>1</v>
      </c>
      <c r="U14" s="20">
        <v>1</v>
      </c>
      <c r="V14" s="20">
        <v>2</v>
      </c>
      <c r="W14" s="21"/>
    </row>
    <row r="15" spans="1:23" ht="37.5" customHeight="1">
      <c r="A15" s="4">
        <v>5</v>
      </c>
      <c r="B15" s="14" t="s">
        <v>51</v>
      </c>
      <c r="C15" s="10">
        <v>41.11111111111111</v>
      </c>
      <c r="D15" s="10"/>
      <c r="E15" s="10">
        <v>39.54545454545455</v>
      </c>
      <c r="F15" s="31"/>
      <c r="G15" s="77" t="s">
        <v>68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/>
      <c r="P15" s="20">
        <v>1</v>
      </c>
      <c r="Q15" s="20"/>
      <c r="R15" s="20">
        <v>1</v>
      </c>
      <c r="S15" s="20"/>
      <c r="T15" s="20">
        <v>1</v>
      </c>
      <c r="U15" s="20"/>
      <c r="V15" s="20"/>
      <c r="W15" s="21"/>
    </row>
    <row r="16" spans="1:22" ht="24.75" customHeight="1">
      <c r="A16" s="4">
        <v>6</v>
      </c>
      <c r="B16" s="14" t="s">
        <v>52</v>
      </c>
      <c r="C16" s="10">
        <v>35.55555555555556</v>
      </c>
      <c r="D16" s="10"/>
      <c r="E16" s="10">
        <v>37.72727272727273</v>
      </c>
      <c r="F16" s="31"/>
      <c r="G16" s="92" t="s">
        <v>42</v>
      </c>
      <c r="H16" s="20">
        <f>AVERAGE(H11:H15)</f>
        <v>2.2</v>
      </c>
      <c r="I16" s="20">
        <f aca="true" t="shared" si="0" ref="I16:V16">AVERAGE(I11:I15)</f>
        <v>2.4</v>
      </c>
      <c r="J16" s="20">
        <f t="shared" si="0"/>
        <v>2.25</v>
      </c>
      <c r="K16" s="20">
        <f t="shared" si="0"/>
        <v>2.2</v>
      </c>
      <c r="L16" s="20">
        <f t="shared" si="0"/>
        <v>2.4</v>
      </c>
      <c r="M16" s="20">
        <f t="shared" si="0"/>
        <v>2</v>
      </c>
      <c r="N16" s="20">
        <f t="shared" si="0"/>
        <v>2.2</v>
      </c>
      <c r="O16" s="20">
        <f t="shared" si="0"/>
        <v>2.25</v>
      </c>
      <c r="P16" s="20">
        <f t="shared" si="0"/>
        <v>1.8</v>
      </c>
      <c r="Q16" s="20">
        <f t="shared" si="0"/>
        <v>2.6666666666666665</v>
      </c>
      <c r="R16" s="20">
        <f t="shared" si="0"/>
        <v>2.5</v>
      </c>
      <c r="S16" s="20">
        <f t="shared" si="0"/>
        <v>2.75</v>
      </c>
      <c r="T16" s="20">
        <f t="shared" si="0"/>
        <v>1.4</v>
      </c>
      <c r="U16" s="20">
        <f t="shared" si="0"/>
        <v>1.5</v>
      </c>
      <c r="V16" s="20">
        <f t="shared" si="0"/>
        <v>1.5</v>
      </c>
    </row>
    <row r="17" spans="1:22" ht="40.5" customHeight="1">
      <c r="A17" s="4">
        <v>7</v>
      </c>
      <c r="B17" s="14" t="s">
        <v>53</v>
      </c>
      <c r="C17" s="10">
        <v>41.11111111111111</v>
      </c>
      <c r="D17" s="10"/>
      <c r="E17" s="10">
        <v>41.36363636363637</v>
      </c>
      <c r="F17" s="10"/>
      <c r="G17" s="51" t="s">
        <v>44</v>
      </c>
      <c r="H17" s="69">
        <f>(100*H16)/100</f>
        <v>2.2</v>
      </c>
      <c r="I17" s="69">
        <f aca="true" t="shared" si="1" ref="I17:V17">(100*I16)/100</f>
        <v>2.4</v>
      </c>
      <c r="J17" s="69">
        <f t="shared" si="1"/>
        <v>2.25</v>
      </c>
      <c r="K17" s="69">
        <f t="shared" si="1"/>
        <v>2.2</v>
      </c>
      <c r="L17" s="69">
        <f t="shared" si="1"/>
        <v>2.4</v>
      </c>
      <c r="M17" s="69">
        <f t="shared" si="1"/>
        <v>2</v>
      </c>
      <c r="N17" s="69">
        <f t="shared" si="1"/>
        <v>2.2</v>
      </c>
      <c r="O17" s="69">
        <f t="shared" si="1"/>
        <v>2.25</v>
      </c>
      <c r="P17" s="69">
        <f t="shared" si="1"/>
        <v>1.8</v>
      </c>
      <c r="Q17" s="69">
        <f t="shared" si="1"/>
        <v>2.666666666666666</v>
      </c>
      <c r="R17" s="69">
        <f t="shared" si="1"/>
        <v>2.5</v>
      </c>
      <c r="S17" s="69">
        <f t="shared" si="1"/>
        <v>2.75</v>
      </c>
      <c r="T17" s="69">
        <f t="shared" si="1"/>
        <v>1.4</v>
      </c>
      <c r="U17" s="69">
        <f t="shared" si="1"/>
        <v>1.5</v>
      </c>
      <c r="V17" s="69">
        <f t="shared" si="1"/>
        <v>1.5</v>
      </c>
    </row>
    <row r="18" spans="1:23" ht="24.75" customHeight="1">
      <c r="A18" s="4">
        <v>8</v>
      </c>
      <c r="B18" s="14" t="s">
        <v>54</v>
      </c>
      <c r="C18" s="10">
        <v>41.11111111111111</v>
      </c>
      <c r="D18" s="10"/>
      <c r="E18" s="10">
        <v>39.09090909090909</v>
      </c>
      <c r="F18" s="32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 t="s">
        <v>55</v>
      </c>
      <c r="C19" s="10">
        <v>41.66666666666667</v>
      </c>
      <c r="D19" s="10"/>
      <c r="E19" s="10">
        <v>45</v>
      </c>
      <c r="F19" s="32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 t="s">
        <v>56</v>
      </c>
      <c r="C20" s="10">
        <v>42.22222222222222</v>
      </c>
      <c r="D20" s="10"/>
      <c r="E20" s="10">
        <v>45.22727272727273</v>
      </c>
      <c r="F20" s="32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/>
      <c r="C21" s="10"/>
      <c r="D21" s="10"/>
      <c r="E21" s="10"/>
      <c r="F21" s="32"/>
      <c r="H21" s="84"/>
      <c r="I21" s="133"/>
      <c r="J21" s="133"/>
      <c r="M21" s="37"/>
      <c r="N21" s="37"/>
      <c r="O21" s="37"/>
      <c r="P21" s="37"/>
      <c r="Q21" s="37"/>
    </row>
    <row r="22" spans="1:17" ht="24.75" customHeight="1">
      <c r="A22" s="4">
        <v>12</v>
      </c>
      <c r="B22" s="14"/>
      <c r="C22" s="10"/>
      <c r="D22" s="10"/>
      <c r="E22" s="10"/>
      <c r="F22" s="32"/>
      <c r="H22" s="57"/>
      <c r="I22" s="70"/>
      <c r="J22" s="70"/>
      <c r="M22" s="37"/>
      <c r="N22" s="37"/>
      <c r="O22" s="37"/>
      <c r="P22" s="37"/>
      <c r="Q22" s="37"/>
    </row>
    <row r="23" spans="1:24" ht="24.75" customHeight="1">
      <c r="A23" s="4">
        <v>13</v>
      </c>
      <c r="B23" s="14"/>
      <c r="C23" s="10"/>
      <c r="D23" s="10"/>
      <c r="E23" s="10"/>
      <c r="F23" s="32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/>
      <c r="C24" s="10"/>
      <c r="D24" s="10"/>
      <c r="E24" s="10"/>
      <c r="F24" s="32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/>
      <c r="C25" s="15"/>
      <c r="D25" s="15"/>
      <c r="E25" s="15"/>
      <c r="F25" s="33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/>
      <c r="C26" s="10"/>
      <c r="D26" s="10"/>
      <c r="E26" s="10"/>
      <c r="F26" s="32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/>
      <c r="C27" s="10"/>
      <c r="D27" s="10"/>
      <c r="E27" s="10"/>
      <c r="F27" s="32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/>
      <c r="C28" s="10"/>
      <c r="D28" s="10"/>
      <c r="E28" s="10"/>
      <c r="F28" s="32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/>
      <c r="C29" s="10"/>
      <c r="D29" s="10"/>
      <c r="E29" s="10"/>
      <c r="F29" s="32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/>
      <c r="C30" s="10"/>
      <c r="D30" s="10"/>
      <c r="E30" s="10"/>
      <c r="F30" s="32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/>
      <c r="C31" s="10"/>
      <c r="D31" s="10"/>
      <c r="E31" s="10"/>
      <c r="F31" s="32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/>
      <c r="C32" s="10"/>
      <c r="D32" s="10"/>
      <c r="E32" s="10"/>
      <c r="F32" s="32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/>
      <c r="C33" s="10"/>
      <c r="D33" s="10"/>
      <c r="E33" s="10"/>
      <c r="F33" s="32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/>
      <c r="C34" s="10"/>
      <c r="D34" s="10"/>
      <c r="E34" s="10"/>
      <c r="F34" s="32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/>
      <c r="C35" s="10"/>
      <c r="D35" s="10"/>
      <c r="E35" s="10"/>
      <c r="F35" s="32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/>
      <c r="C36" s="10"/>
      <c r="D36" s="10"/>
      <c r="E36" s="10"/>
      <c r="F36" s="32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/>
      <c r="C37" s="10"/>
      <c r="D37" s="10"/>
      <c r="E37" s="10"/>
      <c r="F37" s="32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/>
      <c r="C38" s="10"/>
      <c r="D38" s="10"/>
      <c r="E38" s="10"/>
      <c r="F38" s="32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/>
      <c r="C39" s="10"/>
      <c r="D39" s="10"/>
      <c r="E39" s="10"/>
      <c r="F39" s="32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/>
      <c r="C40" s="10"/>
      <c r="D40" s="10"/>
      <c r="E40" s="10"/>
      <c r="F40" s="32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/>
      <c r="C41" s="10"/>
      <c r="D41" s="10"/>
      <c r="E41" s="10"/>
      <c r="F41" s="32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/>
      <c r="C42" s="10"/>
      <c r="D42" s="10"/>
      <c r="E42" s="10"/>
      <c r="F42" s="32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/>
      <c r="C43" s="10"/>
      <c r="D43" s="10"/>
      <c r="E43" s="10"/>
      <c r="F43" s="3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/>
      <c r="C44" s="10"/>
      <c r="D44" s="10"/>
      <c r="E44" s="10"/>
      <c r="F44" s="32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/>
      <c r="C45" s="10"/>
      <c r="D45" s="10"/>
      <c r="E45" s="10"/>
      <c r="F45" s="3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/>
      <c r="C46" s="10"/>
      <c r="D46" s="10"/>
      <c r="E46" s="10"/>
      <c r="F46" s="3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/>
      <c r="C47" s="10"/>
      <c r="D47" s="10"/>
      <c r="E47" s="10"/>
      <c r="F47" s="32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/>
      <c r="C48" s="10"/>
      <c r="D48" s="10"/>
      <c r="E48" s="10"/>
      <c r="F48" s="3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/>
      <c r="C49" s="10"/>
      <c r="D49" s="10"/>
      <c r="E49" s="10"/>
      <c r="F49" s="32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/>
      <c r="C50" s="10"/>
      <c r="D50" s="10"/>
      <c r="E50" s="10"/>
      <c r="F50" s="32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/>
      <c r="C51" s="10"/>
      <c r="D51" s="10"/>
      <c r="E51" s="10"/>
      <c r="F51" s="32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/>
      <c r="C52" s="15"/>
      <c r="D52" s="15"/>
      <c r="E52" s="15"/>
      <c r="F52" s="33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/>
      <c r="C53" s="15"/>
      <c r="D53" s="15"/>
      <c r="E53" s="15"/>
      <c r="F53" s="33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/>
      <c r="C54" s="10"/>
      <c r="D54" s="10"/>
      <c r="E54" s="10"/>
      <c r="F54" s="32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/>
      <c r="C55" s="10"/>
      <c r="D55" s="10"/>
      <c r="E55" s="10"/>
      <c r="F55" s="32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/>
      <c r="C56" s="10"/>
      <c r="D56" s="10"/>
      <c r="E56" s="10"/>
      <c r="F56" s="32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/>
      <c r="C57" s="10"/>
      <c r="D57" s="10"/>
      <c r="E57" s="10"/>
      <c r="F57" s="32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/>
      <c r="C58" s="10"/>
      <c r="D58" s="10"/>
      <c r="E58" s="10"/>
      <c r="F58" s="32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/>
      <c r="C59" s="10"/>
      <c r="D59" s="10"/>
      <c r="E59" s="10"/>
      <c r="F59" s="32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/>
      <c r="C60" s="10"/>
      <c r="D60" s="10"/>
      <c r="E60" s="10"/>
      <c r="F60" s="32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/>
      <c r="C61" s="10"/>
      <c r="D61" s="10"/>
      <c r="E61" s="10"/>
      <c r="F61" s="32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/>
      <c r="C62" s="10"/>
      <c r="D62" s="10"/>
      <c r="E62" s="10"/>
      <c r="F62" s="32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/>
      <c r="C63" s="10"/>
      <c r="D63" s="10"/>
      <c r="E63" s="10"/>
      <c r="F63" s="32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/>
      <c r="C64" s="10"/>
      <c r="D64" s="10"/>
      <c r="E64" s="10"/>
      <c r="F64" s="32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/>
      <c r="C65" s="10"/>
      <c r="D65" s="10"/>
      <c r="E65" s="10"/>
      <c r="F65" s="32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/>
      <c r="C66" s="10"/>
      <c r="D66" s="10"/>
      <c r="E66" s="10"/>
      <c r="F66" s="32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/>
      <c r="C67" s="10"/>
      <c r="D67" s="10"/>
      <c r="E67" s="10"/>
      <c r="F67" s="32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/>
      <c r="C68" s="10"/>
      <c r="D68" s="10"/>
      <c r="E68" s="10"/>
      <c r="F68" s="32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/>
      <c r="C69" s="10"/>
      <c r="D69" s="10"/>
      <c r="E69" s="10"/>
      <c r="F69" s="32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/>
      <c r="C70" s="10"/>
      <c r="D70" s="10"/>
      <c r="E70" s="10"/>
      <c r="F70" s="32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/>
      <c r="C71" s="10"/>
      <c r="D71" s="10"/>
      <c r="E71" s="10"/>
      <c r="F71" s="32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/>
      <c r="C72" s="10"/>
      <c r="D72" s="10"/>
      <c r="E72" s="10"/>
      <c r="F72" s="32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/>
      <c r="C73" s="10"/>
      <c r="D73" s="10"/>
      <c r="E73" s="10"/>
      <c r="F73" s="32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/>
      <c r="C74" s="10"/>
      <c r="D74" s="10"/>
      <c r="E74" s="10"/>
      <c r="F74" s="32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/>
      <c r="C75" s="10"/>
      <c r="D75" s="10"/>
      <c r="E75" s="10"/>
      <c r="F75" s="32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/>
      <c r="C76" s="10"/>
      <c r="D76" s="10"/>
      <c r="E76" s="10"/>
      <c r="F76" s="32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/>
      <c r="C77" s="10"/>
      <c r="D77" s="10"/>
      <c r="E77" s="10"/>
      <c r="F77" s="32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/>
      <c r="C78" s="10"/>
      <c r="D78" s="10"/>
      <c r="E78" s="10"/>
      <c r="F78" s="32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/>
      <c r="C79" s="10"/>
      <c r="D79" s="10"/>
      <c r="E79" s="10"/>
      <c r="F79" s="32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/>
      <c r="C80" s="15"/>
      <c r="D80" s="15"/>
      <c r="E80" s="15"/>
      <c r="F80" s="33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/>
      <c r="C81" s="15"/>
      <c r="D81" s="15"/>
      <c r="E81" s="15"/>
      <c r="F81" s="33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/>
      <c r="C82" s="10"/>
      <c r="D82" s="10"/>
      <c r="E82" s="10"/>
      <c r="F82" s="32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2022-11-21T11:11:34Z</dcterms:modified>
  <cp:category/>
  <cp:version/>
  <cp:contentType/>
  <cp:contentStatus/>
</cp:coreProperties>
</file>