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/>
  <bookViews>
    <workbookView xWindow="65428" yWindow="65428" windowWidth="23256" windowHeight="12456" tabRatio="713" firstSheet="10" activeTab="15"/>
  </bookViews>
  <sheets>
    <sheet name="Attainment of COs &amp; POs (2)" sheetId="3" state="hidden" r:id="rId1"/>
    <sheet name="PROJECT MANAGEMENT" sheetId="1" r:id="rId2"/>
    <sheet name="TRAFFIC ENGINEERING MANAGEMENT" sheetId="8" r:id="rId3"/>
    <sheet name="PAVEMENT MATERIALS" sheetId="9" r:id="rId4"/>
    <sheet name="URBAN TRANSPORTATION PLANNING" sheetId="10" r:id="rId5"/>
    <sheet name="PAVEMENT MATERIALS LAB" sheetId="11" r:id="rId6"/>
    <sheet name="TRAFFIC SURVEY PRACTICE" sheetId="12" r:id="rId7"/>
    <sheet name="TRANSPORTATION INFRASTRUCTURE" sheetId="13" r:id="rId8"/>
    <sheet name="RESEARCH METHODOLOGY &amp; IPR" sheetId="14" r:id="rId9"/>
    <sheet name="REMOTE SENSING" sheetId="15" r:id="rId10"/>
    <sheet name="PAVEMENT ANALYSIS &amp; DESIGN" sheetId="16" r:id="rId11"/>
    <sheet name="HIGHWAY PROJECT" sheetId="17" r:id="rId12"/>
    <sheet name="TRAFFIC SAFETY ANALYSIS" sheetId="18" r:id="rId13"/>
    <sheet name="TOTAL STATION SURVEY" sheetId="19" r:id="rId14"/>
    <sheet name="CAD IN TRANSPORTATION" sheetId="20" r:id="rId15"/>
    <sheet name="INDUSTRY INTERNSHIP &amp; PROJECT-I" sheetId="21" r:id="rId16"/>
    <sheet name="INDUSTRY INTERNSHIP-II" sheetId="22" r:id="rId17"/>
  </sheets>
  <definedNames/>
  <calcPr calcId="191028"/>
  <extLst/>
</workbook>
</file>

<file path=xl/sharedStrings.xml><?xml version="1.0" encoding="utf-8"?>
<sst xmlns="http://schemas.openxmlformats.org/spreadsheetml/2006/main" count="1281" uniqueCount="201">
  <si>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</si>
  <si>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</si>
  <si>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</si>
  <si>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</si>
  <si>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</si>
  <si>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</si>
  <si>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</si>
  <si>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</si>
  <si>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</si>
  <si>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1UG14CSE43</t>
  </si>
  <si>
    <t>1UG15CSE01</t>
  </si>
  <si>
    <t>1UG15CSE02</t>
  </si>
  <si>
    <t>1UG15CSE03</t>
  </si>
  <si>
    <t>1UG15CSE05</t>
  </si>
  <si>
    <t>1UG15CSE06</t>
  </si>
  <si>
    <t>1UG15CSE07</t>
  </si>
  <si>
    <t>1UG15CSE09</t>
  </si>
  <si>
    <t>1UG15CSE10</t>
  </si>
  <si>
    <t>1UG15CSE11</t>
  </si>
  <si>
    <t>1UG15CSE12</t>
  </si>
  <si>
    <t>1UG15CSE13</t>
  </si>
  <si>
    <t>1UG15CSE14</t>
  </si>
  <si>
    <t>1UG15CSE16</t>
  </si>
  <si>
    <t>1UG15CSE18</t>
  </si>
  <si>
    <t>1UG15CSE19</t>
  </si>
  <si>
    <t>1UG15CSE20</t>
  </si>
  <si>
    <t>1UG15CSE21</t>
  </si>
  <si>
    <t>1UG15CSE22</t>
  </si>
  <si>
    <t>1UG15CSE23</t>
  </si>
  <si>
    <t>1UG15CSE24</t>
  </si>
  <si>
    <t>1UG15CSE25</t>
  </si>
  <si>
    <t>1UG15CSE26</t>
  </si>
  <si>
    <t>1UG15CSE27</t>
  </si>
  <si>
    <t>1UG15CSE28</t>
  </si>
  <si>
    <t>1UG15CSE29</t>
  </si>
  <si>
    <t>1UG15CSE30</t>
  </si>
  <si>
    <t>1UG15CSE31</t>
  </si>
  <si>
    <t>1UG15CSE32</t>
  </si>
  <si>
    <t>1UG15CSE33</t>
  </si>
  <si>
    <t>1UG15CSE34</t>
  </si>
  <si>
    <t>1UG15CSE35</t>
  </si>
  <si>
    <t>1UG15CSE36</t>
  </si>
  <si>
    <t>1UG15CSE37</t>
  </si>
  <si>
    <t>1UG15CSE38</t>
  </si>
  <si>
    <t>1UG15CSE39</t>
  </si>
  <si>
    <t>1UG15CSE40</t>
  </si>
  <si>
    <t>1UG15CSE41</t>
  </si>
  <si>
    <t>1UG15CSE42</t>
  </si>
  <si>
    <t>1UG15CSE43</t>
  </si>
  <si>
    <t>1UG15CSE44</t>
  </si>
  <si>
    <t>1UG15CSE45</t>
  </si>
  <si>
    <t>1UG15CSE46</t>
  </si>
  <si>
    <t>1UG15CSE47</t>
  </si>
  <si>
    <t>1UG15CSE48</t>
  </si>
  <si>
    <t>1UG15CSE49</t>
  </si>
  <si>
    <t>1UG15CSE51</t>
  </si>
  <si>
    <t>1UG15CSE52</t>
  </si>
  <si>
    <t>1UG15CSE53</t>
  </si>
  <si>
    <t>1UG15CSE54</t>
  </si>
  <si>
    <t>1UG15CSE55</t>
  </si>
  <si>
    <t>1UG16CSE70</t>
  </si>
  <si>
    <t>1UG16CSE71</t>
  </si>
  <si>
    <t>1UG16CSE72</t>
  </si>
  <si>
    <t>1UG16CSE73</t>
  </si>
  <si>
    <t>1UG16CSE74</t>
  </si>
  <si>
    <t>1UG16CSE75</t>
  </si>
  <si>
    <t>1UG16CSE76</t>
  </si>
  <si>
    <t>1UG16CSE77</t>
  </si>
  <si>
    <t>1UG16CSE78</t>
  </si>
  <si>
    <t>1UG16CSE79</t>
  </si>
  <si>
    <t>1UG16CSE80</t>
  </si>
  <si>
    <t>1UG16CSE81</t>
  </si>
  <si>
    <t>CO3</t>
  </si>
  <si>
    <t>CO4</t>
  </si>
  <si>
    <t>CO5</t>
  </si>
  <si>
    <t>CO 1, 2, 3, 4, 5</t>
  </si>
  <si>
    <t>CIE</t>
  </si>
  <si>
    <t>SEE</t>
  </si>
  <si>
    <t>All Questions</t>
  </si>
  <si>
    <t>1UG16CSE82</t>
  </si>
  <si>
    <t>1UG16CSE83</t>
  </si>
  <si>
    <t>Attainment Level</t>
  </si>
  <si>
    <t>PO1</t>
  </si>
  <si>
    <t>PO Attainment</t>
  </si>
  <si>
    <t>L3,L4,L5</t>
  </si>
  <si>
    <t>COs are given equal weightage in all the three Internal Tests (CIE) /Semester End Examinations (SEE)</t>
  </si>
  <si>
    <t>No. of Students Above Bechmark</t>
  </si>
  <si>
    <t>CO Attainment %</t>
  </si>
  <si>
    <t>Final CO Attainment Level</t>
  </si>
  <si>
    <t>PO2</t>
  </si>
  <si>
    <t>FINAL</t>
  </si>
  <si>
    <t>CO-PO Mapping</t>
  </si>
  <si>
    <t>Benchmark for CO (0.75*Average CO Mark)</t>
  </si>
  <si>
    <t>Target</t>
  </si>
  <si>
    <t>&gt;=70%</t>
  </si>
  <si>
    <t>&gt;=60%</t>
  </si>
  <si>
    <t>&gt;=50%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</si>
  <si>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</si>
  <si>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</si>
  <si>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</si>
  <si>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</si>
  <si>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</si>
  <si>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</si>
  <si>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</si>
  <si>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</si>
  <si>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</si>
  <si>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</si>
  <si>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</si>
  <si>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</si>
  <si>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</si>
  <si>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Centurion University</t>
  </si>
  <si>
    <t>Question Paper: Programming in C</t>
  </si>
  <si>
    <t>Course Name : Programming in C            Department : CSE</t>
  </si>
  <si>
    <t>Course Code : CUTMXXXX                                            Max Marks :100</t>
  </si>
  <si>
    <t>Achieved</t>
  </si>
  <si>
    <t>&lt;2.4</t>
  </si>
  <si>
    <t>Not achieved</t>
  </si>
  <si>
    <t>Target for Attainment of POs(Say 80%)</t>
  </si>
  <si>
    <t>&gt;2.4</t>
  </si>
  <si>
    <t>Status(Achieved/Not achieved)</t>
  </si>
  <si>
    <t>Action taken Report</t>
  </si>
  <si>
    <t>PO3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</si>
  <si>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</si>
  <si>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Question Paper: PROJECT MANAGEMENT</t>
  </si>
  <si>
    <t>Course Name :PROJECT MANAGEMENT           Department : CE</t>
  </si>
  <si>
    <t>Course Code :MTTE0101                                     Max Marks :100</t>
  </si>
  <si>
    <t>190303230001</t>
  </si>
  <si>
    <t>190303230002</t>
  </si>
  <si>
    <t>190303230003</t>
  </si>
  <si>
    <t>190303230004</t>
  </si>
  <si>
    <t>190303230005</t>
  </si>
  <si>
    <t>190303230006</t>
  </si>
  <si>
    <t>190303230007</t>
  </si>
  <si>
    <t>190303230008</t>
  </si>
  <si>
    <t>190303230009</t>
  </si>
  <si>
    <t>190303230010</t>
  </si>
  <si>
    <t>190303230011</t>
  </si>
  <si>
    <t>190303230012</t>
  </si>
  <si>
    <t>190303230013</t>
  </si>
  <si>
    <t>190303230014</t>
  </si>
  <si>
    <t>190303230015</t>
  </si>
  <si>
    <t>190303230016</t>
  </si>
  <si>
    <t>190303230017</t>
  </si>
  <si>
    <t>190303230018</t>
  </si>
  <si>
    <t>Question Paper: TRAFFIC ENGINEERING MANAGEMENT</t>
  </si>
  <si>
    <t>Course Name :TRAFFIC ENGINEERING MANAGEMENT           Department : CE</t>
  </si>
  <si>
    <t>Course Code :MTTE1101                                   Max Marks :100</t>
  </si>
  <si>
    <t>Question Paper: PAVEMENT MATERIALS &amp; CONSTRUCTION</t>
  </si>
  <si>
    <t>Course Name :PAVEMENT MATERIALS &amp; CONSTRUCTION         Department : CE</t>
  </si>
  <si>
    <t>Course Code :MTTE1102                                Max Marks :100</t>
  </si>
  <si>
    <t>Question Paper: URBAN TRANSPORTATION PLANNING</t>
  </si>
  <si>
    <t>Course Name :URBAN TRANSPORTATION PLANNING         Department : CE</t>
  </si>
  <si>
    <t>Course Code :MTTE1103                              Max Marks :100</t>
  </si>
  <si>
    <t>Question Paper:PAVEMENT MATERIALS LAB</t>
  </si>
  <si>
    <t>Course Name :PAVEMENT MATERIALS LAB        Department : CE</t>
  </si>
  <si>
    <t>Course Code :ISTE1106                              Max Marks :100</t>
  </si>
  <si>
    <t>Course Name :TRAFFIC SURVEY PRACTICE       Department : CE</t>
  </si>
  <si>
    <t>Question Paper:TRAFFIC SURVEY PRACTICE</t>
  </si>
  <si>
    <t>Course Code :ISTE1107                      Max Marks :100</t>
  </si>
  <si>
    <t>Question Paper:TRANSPORTATION INFRASTRUCTURE DESIGN</t>
  </si>
  <si>
    <t>Course Name :TRANSPORTATION INFRASTRUCTURE DESIGN       Department : CE</t>
  </si>
  <si>
    <t>Course Code :MTTE1104                     Max Marks :100</t>
  </si>
  <si>
    <t>Question Paper:RESEARCH METHODOLOGY &amp; IPR</t>
  </si>
  <si>
    <t>Course Name :RESEARCH METHODOLOGY &amp; IPR      Department : CE</t>
  </si>
  <si>
    <t>Course Code :MTRM1201                   Max Marks :100</t>
  </si>
  <si>
    <t>Question Paper:REMOTE SENSING &amp; GIS FOR TRANSPORTATION ENGINEERING</t>
  </si>
  <si>
    <t>Course Name :REMOTE SENSING &amp; GIS FOR TRANSPORTATION ENGINEERING      Department : CE</t>
  </si>
  <si>
    <t>Course Code :MTTE0103                  Max Marks :100</t>
  </si>
  <si>
    <t>Question Paper:PAVEMENT ANALYSIS &amp; DESIGN</t>
  </si>
  <si>
    <t>Course Name :PAVEMENT ANALYSIS &amp; DESIGN      Department : CE</t>
  </si>
  <si>
    <t>Course Code :MTTE1201                 Max Marks :100</t>
  </si>
  <si>
    <t>Question Paper:HIGHWAY PROJECT FORMULATION &amp; ECONOMICS</t>
  </si>
  <si>
    <t>Course Name :HIGHWAY PROJECT FORMULATION &amp; ECONOMICS      Department : CE</t>
  </si>
  <si>
    <t>Course Code :MTTE1202                 Max Marks :100</t>
  </si>
  <si>
    <t>Question Paper:TRAFFIC SAFETY ANALYSIS</t>
  </si>
  <si>
    <t>Course Name :TRAFFIC SAFETY ANALYSIS     Department : CE</t>
  </si>
  <si>
    <t>Course Code :MTTE1203              Max Marks :100</t>
  </si>
  <si>
    <t>Question Paper:TOTAL STATION SURVEY</t>
  </si>
  <si>
    <t>Course Name :TOTAL STATION SURVEY    Department : CE</t>
  </si>
  <si>
    <t>Course Code :MTTE1204            Max Marks :100</t>
  </si>
  <si>
    <t>Question Paper:CAD IN TRANSPORTATION ENGINEERING</t>
  </si>
  <si>
    <t>Course Name :CAD IN TRANSPORTATION ENGINEERING   Department : CE</t>
  </si>
  <si>
    <t>Course Code :MTTE1205          Max Marks :100</t>
  </si>
  <si>
    <t>Question Paper:INDUSTRY INTERNSHIP &amp; PROJECT-I</t>
  </si>
  <si>
    <t>Course Name :INDUSTRY INTERNSHIP &amp; PROJECT-I   Department : CE</t>
  </si>
  <si>
    <t>Course Code :MTIP2101          Max Marks :100</t>
  </si>
  <si>
    <t>Question Paper:INDUSTRY INTERNSHIP &amp; PROJECT-II</t>
  </si>
  <si>
    <t>Course Name :INDUSTRY INTERNSHIP &amp; PROJECT-II   Department : CE</t>
  </si>
  <si>
    <t>CO Attainment Target</t>
  </si>
  <si>
    <t>Student Perf  Threshold for all COs</t>
  </si>
  <si>
    <t>Attaintment level</t>
  </si>
  <si>
    <t>CO-PO is attained</t>
  </si>
  <si>
    <t>&gt;=55%</t>
  </si>
  <si>
    <t>CA</t>
  </si>
  <si>
    <t>&gt;=45%</t>
  </si>
  <si>
    <t>ES</t>
  </si>
  <si>
    <t>&gt;=35%</t>
  </si>
  <si>
    <t>Avg CO Attainment of all the COs</t>
  </si>
  <si>
    <t>&lt;35%</t>
  </si>
  <si>
    <t>CO</t>
  </si>
  <si>
    <t xml:space="preserve">  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</si>
</sst>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6" borderId="1" xfId="0" applyNumberFormat="1" applyFont="1" applyFill="1" applyBorder="1" applyAlignment="1">
      <alignment vertical="center"/>
    </xf>
    <xf numFmtId="1" fontId="5" fillId="7" borderId="2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vertical="center"/>
    </xf>
    <xf numFmtId="1" fontId="3" fillId="8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10" borderId="1" xfId="0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1" fontId="0" fillId="10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5" fillId="7" borderId="3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" fontId="3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1" fontId="0" fillId="10" borderId="4" xfId="0" applyNumberForma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1" fontId="0" fillId="10" borderId="0" xfId="0" applyNumberFormat="1" applyFill="1" applyAlignment="1">
      <alignment vertical="center"/>
    </xf>
    <xf numFmtId="0" fontId="3" fillId="10" borderId="0" xfId="0" applyFont="1" applyFill="1" applyAlignment="1">
      <alignment vertical="center"/>
    </xf>
    <xf numFmtId="1" fontId="2" fillId="12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" fontId="0" fillId="10" borderId="5" xfId="0" applyNumberFormat="1" applyFill="1" applyBorder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1" fontId="3" fillId="10" borderId="1" xfId="0" applyNumberFormat="1" applyFont="1" applyFill="1" applyBorder="1" applyAlignment="1">
      <alignment vertical="center" wrapText="1"/>
    </xf>
    <xf numFmtId="0" fontId="0" fillId="1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0" fontId="3" fillId="0" borderId="1" xfId="15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right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2" fontId="0" fillId="10" borderId="1" xfId="0" applyNumberForma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10" fontId="3" fillId="10" borderId="1" xfId="15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/>
    </xf>
    <xf numFmtId="1" fontId="6" fillId="1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1" fontId="2" fillId="1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3" fillId="9" borderId="4" xfId="0" applyNumberFormat="1" applyFont="1" applyFill="1" applyBorder="1" applyAlignment="1">
      <alignment horizontal="center" vertical="center" wrapText="1"/>
    </xf>
    <xf numFmtId="1" fontId="3" fillId="9" borderId="17" xfId="0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/>
    </xf>
    <xf numFmtId="1" fontId="6" fillId="9" borderId="17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top" wrapText="1"/>
    </xf>
    <xf numFmtId="0" fontId="0" fillId="10" borderId="18" xfId="0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2"/>
  <sheetViews>
    <sheetView workbookViewId="0" topLeftCell="A60">
      <selection activeCell="C11" sqref="C11:D75"/>
    </sheetView>
  </sheetViews>
  <sheetFormatPr defaultColWidth="10.28125" defaultRowHeight="15"/>
  <cols>
    <col min="1" max="1" width="12.7109375" style="11" customWidth="1"/>
    <col min="2" max="3" width="15.140625" style="11" bestFit="1" customWidth="1"/>
    <col min="4" max="4" width="12.8515625" style="11" bestFit="1" customWidth="1"/>
    <col min="5" max="5" width="18.140625" style="11" bestFit="1" customWidth="1"/>
    <col min="6" max="6" width="8.8515625" style="11" customWidth="1"/>
    <col min="7" max="7" width="8.7109375" style="11" customWidth="1"/>
    <col min="8" max="8" width="9.8515625" style="1" customWidth="1"/>
    <col min="9" max="9" width="12.57421875" style="1" customWidth="1"/>
    <col min="10" max="10" width="7.7109375" style="1" customWidth="1"/>
    <col min="11" max="11" width="6.8515625" style="1" customWidth="1"/>
    <col min="12" max="247" width="8.8515625" style="1" customWidth="1"/>
    <col min="248" max="248" width="24.7109375" style="1" customWidth="1"/>
    <col min="249" max="249" width="6.00390625" style="1" bestFit="1" customWidth="1"/>
    <col min="250" max="253" width="5.8515625" style="1" bestFit="1" customWidth="1"/>
    <col min="254" max="254" width="6.57421875" style="1" bestFit="1" customWidth="1"/>
    <col min="255" max="255" width="7.00390625" style="1" customWidth="1"/>
    <col min="256" max="16384" width="10.28125" style="1" customWidth="1"/>
  </cols>
  <sheetData>
    <row r="1" spans="1:14" ht="20.1" customHeight="1">
      <c r="A1" s="93" t="s">
        <v>110</v>
      </c>
      <c r="B1" s="94"/>
      <c r="C1" s="94"/>
      <c r="D1" s="94"/>
      <c r="E1" s="95" t="s">
        <v>85</v>
      </c>
      <c r="F1" s="96"/>
      <c r="G1" s="96"/>
      <c r="H1" s="96"/>
      <c r="I1" s="96"/>
      <c r="J1" s="96"/>
      <c r="K1" s="96"/>
      <c r="L1" s="96"/>
      <c r="M1" s="96"/>
      <c r="N1" s="96"/>
    </row>
    <row r="2" spans="1:7" ht="20.1" customHeight="1" thickBot="1">
      <c r="A2" s="97" t="s">
        <v>0</v>
      </c>
      <c r="B2" s="94"/>
      <c r="C2" s="94"/>
      <c r="D2" s="94"/>
      <c r="E2" s="98" t="s">
        <v>92</v>
      </c>
      <c r="F2" s="5" t="s">
        <v>76</v>
      </c>
      <c r="G2" s="5" t="s">
        <v>77</v>
      </c>
    </row>
    <row r="3" spans="1:23" ht="20.1" customHeight="1">
      <c r="A3" s="93" t="s">
        <v>111</v>
      </c>
      <c r="B3" s="94"/>
      <c r="C3" s="94"/>
      <c r="D3" s="94"/>
      <c r="E3" s="99"/>
      <c r="F3" s="5">
        <f>CEILING((0.75*AVERAGE(C11:C75)),1)</f>
        <v>36</v>
      </c>
      <c r="G3" s="5">
        <f>CEILING((0.75*AVERAGE(D11:D75)),1)</f>
        <v>32</v>
      </c>
      <c r="K3" s="25" t="s">
        <v>93</v>
      </c>
      <c r="L3" s="25" t="s">
        <v>81</v>
      </c>
      <c r="M3" s="26"/>
      <c r="O3" s="100" t="s">
        <v>122</v>
      </c>
      <c r="P3" s="101"/>
      <c r="Q3" s="101"/>
      <c r="R3" s="101"/>
      <c r="S3" s="101"/>
      <c r="T3" s="101"/>
      <c r="U3" s="101"/>
      <c r="V3" s="101"/>
      <c r="W3" s="102"/>
    </row>
    <row r="4" spans="1:23" ht="32.55" customHeight="1">
      <c r="A4" s="93" t="s">
        <v>112</v>
      </c>
      <c r="B4" s="94"/>
      <c r="C4" s="94"/>
      <c r="D4" s="94"/>
      <c r="E4" s="7" t="s">
        <v>86</v>
      </c>
      <c r="F4" s="8">
        <f>COUNTIF(C11:C75,"&gt;="&amp;F3)</f>
        <v>63</v>
      </c>
      <c r="G4" s="8">
        <f>COUNTIF(D11:D75,"&gt;="&amp;G3)</f>
        <v>63</v>
      </c>
      <c r="K4" s="32" t="s">
        <v>94</v>
      </c>
      <c r="L4" s="32">
        <v>3</v>
      </c>
      <c r="O4" s="103"/>
      <c r="P4" s="104"/>
      <c r="Q4" s="104"/>
      <c r="R4" s="104"/>
      <c r="S4" s="104"/>
      <c r="T4" s="104"/>
      <c r="U4" s="104"/>
      <c r="V4" s="104"/>
      <c r="W4" s="105"/>
    </row>
    <row r="5" spans="1:23" ht="20.1" customHeight="1">
      <c r="A5" s="93" t="s">
        <v>113</v>
      </c>
      <c r="B5" s="94"/>
      <c r="C5" s="94"/>
      <c r="D5" s="94"/>
      <c r="E5" s="9" t="s">
        <v>87</v>
      </c>
      <c r="F5" s="10">
        <f>(F4/COUNT(C11:C75))*100</f>
        <v>96.92307692307692</v>
      </c>
      <c r="G5" s="10">
        <f>(G4/COUNT(D11:D75))*100</f>
        <v>96.92307692307692</v>
      </c>
      <c r="K5" s="32" t="s">
        <v>95</v>
      </c>
      <c r="L5" s="32">
        <v>2</v>
      </c>
      <c r="O5" s="103"/>
      <c r="P5" s="104"/>
      <c r="Q5" s="104"/>
      <c r="R5" s="104"/>
      <c r="S5" s="104"/>
      <c r="T5" s="104"/>
      <c r="U5" s="104"/>
      <c r="V5" s="104"/>
      <c r="W5" s="105"/>
    </row>
    <row r="6" spans="2:23" ht="20.1" customHeight="1">
      <c r="B6" s="12" t="s">
        <v>1</v>
      </c>
      <c r="C6" s="13" t="s">
        <v>76</v>
      </c>
      <c r="D6" s="13" t="s">
        <v>77</v>
      </c>
      <c r="E6" s="14" t="s">
        <v>81</v>
      </c>
      <c r="F6" s="15">
        <f>IF(F5&gt;=70,3,IF(F5&gt;=60,2,1))</f>
        <v>3</v>
      </c>
      <c r="G6" s="15">
        <f>IF(G5&gt;=70,3,IF(G5&gt;=60,2,1))</f>
        <v>3</v>
      </c>
      <c r="K6" s="32" t="s">
        <v>96</v>
      </c>
      <c r="L6" s="32">
        <v>1</v>
      </c>
      <c r="O6" s="103"/>
      <c r="P6" s="104"/>
      <c r="Q6" s="104"/>
      <c r="R6" s="104"/>
      <c r="S6" s="104"/>
      <c r="T6" s="104"/>
      <c r="U6" s="104"/>
      <c r="V6" s="104"/>
      <c r="W6" s="105"/>
    </row>
    <row r="7" spans="2:23" ht="42.75" customHeight="1" thickBot="1">
      <c r="B7" s="12" t="s">
        <v>2</v>
      </c>
      <c r="C7" s="16" t="s">
        <v>78</v>
      </c>
      <c r="D7" s="16" t="s">
        <v>78</v>
      </c>
      <c r="E7" s="24" t="s">
        <v>88</v>
      </c>
      <c r="F7" s="109">
        <f>AVERAGE(F6:G6)</f>
        <v>3</v>
      </c>
      <c r="G7" s="110"/>
      <c r="O7" s="106"/>
      <c r="P7" s="107"/>
      <c r="Q7" s="107"/>
      <c r="R7" s="107"/>
      <c r="S7" s="107"/>
      <c r="T7" s="107"/>
      <c r="U7" s="107"/>
      <c r="V7" s="107"/>
      <c r="W7" s="108"/>
    </row>
    <row r="8" spans="2:4" ht="25.05" customHeight="1">
      <c r="B8" s="12" t="s">
        <v>3</v>
      </c>
      <c r="C8" s="16" t="s">
        <v>4</v>
      </c>
      <c r="D8" s="16" t="s">
        <v>84</v>
      </c>
    </row>
    <row r="9" spans="2:23" ht="25.05" customHeight="1">
      <c r="B9" s="12" t="s">
        <v>5</v>
      </c>
      <c r="C9" s="16" t="s">
        <v>75</v>
      </c>
      <c r="D9" s="16" t="s">
        <v>75</v>
      </c>
      <c r="E9" s="19"/>
      <c r="F9" s="15" t="s">
        <v>76</v>
      </c>
      <c r="G9" s="15" t="s">
        <v>77</v>
      </c>
      <c r="H9" s="4" t="s">
        <v>90</v>
      </c>
      <c r="I9" s="22" t="s">
        <v>82</v>
      </c>
      <c r="J9" s="22" t="s">
        <v>89</v>
      </c>
      <c r="K9" s="27" t="s">
        <v>97</v>
      </c>
      <c r="L9" s="27" t="s">
        <v>98</v>
      </c>
      <c r="M9" s="27" t="s">
        <v>99</v>
      </c>
      <c r="N9" s="27" t="s">
        <v>100</v>
      </c>
      <c r="O9" s="27" t="s">
        <v>101</v>
      </c>
      <c r="P9" s="27" t="s">
        <v>102</v>
      </c>
      <c r="Q9" s="27" t="s">
        <v>103</v>
      </c>
      <c r="R9" s="27" t="s">
        <v>104</v>
      </c>
      <c r="S9" s="27" t="s">
        <v>109</v>
      </c>
      <c r="T9" s="27" t="s">
        <v>105</v>
      </c>
      <c r="U9" s="27" t="s">
        <v>106</v>
      </c>
      <c r="V9" s="27" t="s">
        <v>107</v>
      </c>
      <c r="W9" s="27" t="s">
        <v>108</v>
      </c>
    </row>
    <row r="10" spans="2:23" ht="25.05" customHeight="1">
      <c r="B10" s="12" t="s">
        <v>8</v>
      </c>
      <c r="C10" s="16">
        <v>50</v>
      </c>
      <c r="D10" s="17">
        <v>50</v>
      </c>
      <c r="E10" s="20" t="s">
        <v>6</v>
      </c>
      <c r="F10" s="15">
        <f>$F$6</f>
        <v>3</v>
      </c>
      <c r="G10" s="15">
        <f>$G$6</f>
        <v>3</v>
      </c>
      <c r="H10" s="23">
        <f>$F$7</f>
        <v>3</v>
      </c>
      <c r="I10" s="3">
        <v>2</v>
      </c>
      <c r="J10" s="3">
        <v>3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5.05" customHeight="1">
      <c r="A11" s="11">
        <v>1</v>
      </c>
      <c r="B11" s="6" t="s">
        <v>9</v>
      </c>
      <c r="C11" s="33">
        <v>48</v>
      </c>
      <c r="D11" s="33">
        <v>46</v>
      </c>
      <c r="E11" s="20" t="s">
        <v>7</v>
      </c>
      <c r="F11" s="15">
        <f>$F$6</f>
        <v>3</v>
      </c>
      <c r="G11" s="15">
        <f>$G$6</f>
        <v>3</v>
      </c>
      <c r="H11" s="23">
        <f>$F$7</f>
        <v>3</v>
      </c>
      <c r="I11" s="21">
        <v>3</v>
      </c>
      <c r="J11" s="21">
        <v>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25.05" customHeight="1">
      <c r="A12" s="11">
        <v>2</v>
      </c>
      <c r="B12" s="6" t="s">
        <v>10</v>
      </c>
      <c r="C12" s="33">
        <v>44</v>
      </c>
      <c r="D12" s="33">
        <v>48</v>
      </c>
      <c r="E12" s="20" t="s">
        <v>72</v>
      </c>
      <c r="F12" s="15">
        <f>$F$6</f>
        <v>3</v>
      </c>
      <c r="G12" s="15">
        <f>$G$6</f>
        <v>3</v>
      </c>
      <c r="H12" s="23">
        <f>$F$7</f>
        <v>3</v>
      </c>
      <c r="I12" s="21">
        <v>1</v>
      </c>
      <c r="J12" s="21">
        <v>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25.05" customHeight="1">
      <c r="A13" s="11">
        <v>3</v>
      </c>
      <c r="B13" s="6" t="s">
        <v>11</v>
      </c>
      <c r="C13" s="33">
        <v>44</v>
      </c>
      <c r="D13" s="33">
        <v>46</v>
      </c>
      <c r="E13" s="20" t="s">
        <v>73</v>
      </c>
      <c r="F13" s="15">
        <f>$F$6</f>
        <v>3</v>
      </c>
      <c r="G13" s="15">
        <f>$G$6</f>
        <v>3</v>
      </c>
      <c r="H13" s="23">
        <f>$F$7</f>
        <v>3</v>
      </c>
      <c r="I13" s="21">
        <v>3</v>
      </c>
      <c r="J13" s="21">
        <v>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5.05" customHeight="1">
      <c r="A14" s="11">
        <v>4</v>
      </c>
      <c r="B14" s="6" t="s">
        <v>12</v>
      </c>
      <c r="C14" s="33">
        <v>40</v>
      </c>
      <c r="D14" s="33">
        <v>39</v>
      </c>
      <c r="E14" s="20" t="s">
        <v>74</v>
      </c>
      <c r="F14" s="15">
        <f>$F$6</f>
        <v>3</v>
      </c>
      <c r="G14" s="15">
        <f>$G$6</f>
        <v>3</v>
      </c>
      <c r="H14" s="23">
        <f>$F$7</f>
        <v>3</v>
      </c>
      <c r="I14" s="21">
        <v>2</v>
      </c>
      <c r="J14" s="21">
        <v>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25.05" customHeight="1">
      <c r="A15" s="11">
        <v>5</v>
      </c>
      <c r="B15" s="6" t="s">
        <v>13</v>
      </c>
      <c r="C15" s="33">
        <v>38</v>
      </c>
      <c r="D15" s="33">
        <v>30</v>
      </c>
      <c r="E15" s="111" t="s">
        <v>91</v>
      </c>
      <c r="F15" s="112"/>
      <c r="G15" s="112"/>
      <c r="H15" s="113"/>
      <c r="I15" s="23">
        <f>AVERAGE(I10:I14)</f>
        <v>2.2</v>
      </c>
      <c r="J15" s="23">
        <f>AVERAGE(J10:J14)</f>
        <v>1.4</v>
      </c>
      <c r="K15" s="31"/>
      <c r="L15" s="3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5.05" customHeight="1">
      <c r="A16" s="11">
        <v>6</v>
      </c>
      <c r="B16" s="6" t="s">
        <v>14</v>
      </c>
      <c r="C16" s="33">
        <v>38</v>
      </c>
      <c r="D16" s="33">
        <v>35</v>
      </c>
      <c r="E16" s="111" t="s">
        <v>83</v>
      </c>
      <c r="F16" s="112"/>
      <c r="G16" s="112"/>
      <c r="H16" s="113"/>
      <c r="I16" s="21">
        <f>(($H10*I10+$H11*I11+$H12*I12+$H13*I13+$H14*I14)/SUM(I10:I14))</f>
        <v>3</v>
      </c>
      <c r="J16" s="21">
        <f>(($H10*J10+$H11*J11+$H12*J12+$H13*J13+$H14*J14)/SUM(J10:J14))</f>
        <v>3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8" ht="15" customHeight="1">
      <c r="A17" s="11">
        <v>7</v>
      </c>
      <c r="B17" s="6" t="s">
        <v>15</v>
      </c>
      <c r="C17" s="33">
        <v>48</v>
      </c>
      <c r="D17" s="33">
        <v>36</v>
      </c>
      <c r="E17" s="114" t="s">
        <v>119</v>
      </c>
      <c r="F17" s="115"/>
      <c r="G17" s="115"/>
      <c r="H17" s="115"/>
    </row>
    <row r="18" spans="1:4" ht="25.05" customHeight="1">
      <c r="A18" s="11">
        <v>8</v>
      </c>
      <c r="B18" s="6" t="s">
        <v>16</v>
      </c>
      <c r="C18" s="33">
        <v>47</v>
      </c>
      <c r="D18" s="33">
        <v>45</v>
      </c>
    </row>
    <row r="19" spans="1:7" ht="25.05" customHeight="1">
      <c r="A19" s="11">
        <v>9</v>
      </c>
      <c r="B19" s="6" t="s">
        <v>17</v>
      </c>
      <c r="C19" s="33">
        <v>48</v>
      </c>
      <c r="D19" s="33">
        <v>47</v>
      </c>
      <c r="E19" s="116" t="s">
        <v>117</v>
      </c>
      <c r="F19" s="117"/>
      <c r="G19" s="118"/>
    </row>
    <row r="20" spans="1:9" ht="25.05" customHeight="1">
      <c r="A20" s="11">
        <v>10</v>
      </c>
      <c r="B20" s="6" t="s">
        <v>18</v>
      </c>
      <c r="C20" s="33">
        <v>47</v>
      </c>
      <c r="D20" s="33">
        <v>39</v>
      </c>
      <c r="E20" s="30" t="s">
        <v>118</v>
      </c>
      <c r="F20" s="119" t="s">
        <v>114</v>
      </c>
      <c r="G20" s="120"/>
      <c r="I20" s="29" t="s">
        <v>120</v>
      </c>
    </row>
    <row r="21" spans="1:9" ht="25.05" customHeight="1">
      <c r="A21" s="11">
        <v>11</v>
      </c>
      <c r="B21" s="6" t="s">
        <v>19</v>
      </c>
      <c r="C21" s="33">
        <v>48</v>
      </c>
      <c r="D21" s="33">
        <v>42</v>
      </c>
      <c r="E21" s="30" t="s">
        <v>115</v>
      </c>
      <c r="F21" s="119" t="s">
        <v>116</v>
      </c>
      <c r="G21" s="120"/>
      <c r="I21" s="1" t="s">
        <v>82</v>
      </c>
    </row>
    <row r="22" spans="1:9" ht="25.05" customHeight="1">
      <c r="A22" s="11">
        <v>12</v>
      </c>
      <c r="B22" s="6" t="s">
        <v>20</v>
      </c>
      <c r="C22" s="33">
        <v>50</v>
      </c>
      <c r="D22" s="33">
        <v>44</v>
      </c>
      <c r="I22" s="1" t="s">
        <v>121</v>
      </c>
    </row>
    <row r="23" spans="1:4" ht="25.05" customHeight="1">
      <c r="A23" s="11">
        <v>13</v>
      </c>
      <c r="B23" s="6" t="s">
        <v>21</v>
      </c>
      <c r="C23" s="33">
        <v>48</v>
      </c>
      <c r="D23" s="33">
        <v>38</v>
      </c>
    </row>
    <row r="24" spans="1:4" ht="25.05" customHeight="1">
      <c r="A24" s="11">
        <v>14</v>
      </c>
      <c r="B24" s="6" t="s">
        <v>22</v>
      </c>
      <c r="C24" s="33">
        <v>49</v>
      </c>
      <c r="D24" s="33">
        <v>48</v>
      </c>
    </row>
    <row r="25" spans="1:4" ht="25.05" customHeight="1">
      <c r="A25" s="11">
        <v>15</v>
      </c>
      <c r="B25" s="6" t="s">
        <v>23</v>
      </c>
      <c r="C25" s="33">
        <v>45</v>
      </c>
      <c r="D25" s="33">
        <v>39</v>
      </c>
    </row>
    <row r="26" spans="1:4" ht="25.05" customHeight="1">
      <c r="A26" s="11">
        <v>16</v>
      </c>
      <c r="B26" s="6" t="s">
        <v>24</v>
      </c>
      <c r="C26" s="33">
        <v>48</v>
      </c>
      <c r="D26" s="33">
        <v>41</v>
      </c>
    </row>
    <row r="27" spans="1:4" ht="25.05" customHeight="1">
      <c r="A27" s="11">
        <v>17</v>
      </c>
      <c r="B27" s="6" t="s">
        <v>25</v>
      </c>
      <c r="C27" s="33">
        <v>46</v>
      </c>
      <c r="D27" s="33">
        <v>47</v>
      </c>
    </row>
    <row r="28" spans="1:4" ht="25.05" customHeight="1">
      <c r="A28" s="11">
        <v>18</v>
      </c>
      <c r="B28" s="6" t="s">
        <v>26</v>
      </c>
      <c r="C28" s="33">
        <v>48</v>
      </c>
      <c r="D28" s="33">
        <v>35</v>
      </c>
    </row>
    <row r="29" spans="1:4" ht="25.05" customHeight="1">
      <c r="A29" s="11">
        <v>19</v>
      </c>
      <c r="B29" s="6" t="s">
        <v>27</v>
      </c>
      <c r="C29" s="33">
        <v>49</v>
      </c>
      <c r="D29" s="33">
        <v>40</v>
      </c>
    </row>
    <row r="30" spans="1:4" ht="25.05" customHeight="1">
      <c r="A30" s="11">
        <v>20</v>
      </c>
      <c r="B30" s="6" t="s">
        <v>28</v>
      </c>
      <c r="C30" s="33">
        <v>25</v>
      </c>
      <c r="D30" s="33">
        <v>35</v>
      </c>
    </row>
    <row r="31" spans="1:4" ht="25.05" customHeight="1">
      <c r="A31" s="11">
        <v>21</v>
      </c>
      <c r="B31" s="6" t="s">
        <v>29</v>
      </c>
      <c r="C31" s="33">
        <v>50</v>
      </c>
      <c r="D31" s="33">
        <v>43</v>
      </c>
    </row>
    <row r="32" spans="1:4" ht="25.05" customHeight="1">
      <c r="A32" s="11">
        <v>22</v>
      </c>
      <c r="B32" s="6" t="s">
        <v>30</v>
      </c>
      <c r="C32" s="33">
        <v>50</v>
      </c>
      <c r="D32" s="33">
        <v>48</v>
      </c>
    </row>
    <row r="33" spans="1:4" ht="25.05" customHeight="1">
      <c r="A33" s="11">
        <v>23</v>
      </c>
      <c r="B33" s="6" t="s">
        <v>31</v>
      </c>
      <c r="C33" s="33">
        <v>49</v>
      </c>
      <c r="D33" s="33">
        <v>43</v>
      </c>
    </row>
    <row r="34" spans="1:4" ht="25.05" customHeight="1">
      <c r="A34" s="11">
        <v>24</v>
      </c>
      <c r="B34" s="6" t="s">
        <v>32</v>
      </c>
      <c r="C34" s="33">
        <v>48</v>
      </c>
      <c r="D34" s="33">
        <v>39</v>
      </c>
    </row>
    <row r="35" spans="1:4" ht="25.05" customHeight="1">
      <c r="A35" s="11">
        <v>25</v>
      </c>
      <c r="B35" s="6" t="s">
        <v>33</v>
      </c>
      <c r="C35" s="33">
        <v>50</v>
      </c>
      <c r="D35" s="33">
        <v>42</v>
      </c>
    </row>
    <row r="36" spans="1:4" ht="25.05" customHeight="1">
      <c r="A36" s="11">
        <v>26</v>
      </c>
      <c r="B36" s="6" t="s">
        <v>34</v>
      </c>
      <c r="C36" s="33">
        <v>49</v>
      </c>
      <c r="D36" s="33">
        <v>46</v>
      </c>
    </row>
    <row r="37" spans="1:4" ht="25.05" customHeight="1">
      <c r="A37" s="11">
        <v>27</v>
      </c>
      <c r="B37" s="6" t="s">
        <v>35</v>
      </c>
      <c r="C37" s="33">
        <v>49</v>
      </c>
      <c r="D37" s="33">
        <v>45</v>
      </c>
    </row>
    <row r="38" spans="1:4" ht="25.05" customHeight="1">
      <c r="A38" s="11">
        <v>28</v>
      </c>
      <c r="B38" s="6" t="s">
        <v>36</v>
      </c>
      <c r="C38" s="33">
        <v>47</v>
      </c>
      <c r="D38" s="33">
        <v>36</v>
      </c>
    </row>
    <row r="39" spans="1:4" ht="25.05" customHeight="1">
      <c r="A39" s="11">
        <v>29</v>
      </c>
      <c r="B39" s="6" t="s">
        <v>37</v>
      </c>
      <c r="C39" s="33">
        <v>50</v>
      </c>
      <c r="D39" s="33">
        <v>41</v>
      </c>
    </row>
    <row r="40" spans="1:4" ht="25.05" customHeight="1">
      <c r="A40" s="11">
        <v>30</v>
      </c>
      <c r="B40" s="6" t="s">
        <v>38</v>
      </c>
      <c r="C40" s="33">
        <v>49</v>
      </c>
      <c r="D40" s="33">
        <v>45</v>
      </c>
    </row>
    <row r="41" spans="1:4" ht="25.05" customHeight="1">
      <c r="A41" s="11">
        <v>31</v>
      </c>
      <c r="B41" s="6" t="s">
        <v>39</v>
      </c>
      <c r="C41" s="33">
        <v>49</v>
      </c>
      <c r="D41" s="33">
        <v>45</v>
      </c>
    </row>
    <row r="42" spans="1:4" ht="25.05" customHeight="1">
      <c r="A42" s="11">
        <v>32</v>
      </c>
      <c r="B42" s="6" t="s">
        <v>40</v>
      </c>
      <c r="C42" s="33">
        <v>50</v>
      </c>
      <c r="D42" s="33">
        <v>47</v>
      </c>
    </row>
    <row r="43" spans="1:4" ht="25.05" customHeight="1">
      <c r="A43" s="11">
        <v>33</v>
      </c>
      <c r="B43" s="6" t="s">
        <v>41</v>
      </c>
      <c r="C43" s="33">
        <v>47</v>
      </c>
      <c r="D43" s="33">
        <v>47</v>
      </c>
    </row>
    <row r="44" spans="1:4" ht="25.05" customHeight="1">
      <c r="A44" s="11">
        <v>34</v>
      </c>
      <c r="B44" s="6" t="s">
        <v>42</v>
      </c>
      <c r="C44" s="33">
        <v>50</v>
      </c>
      <c r="D44" s="33">
        <v>37</v>
      </c>
    </row>
    <row r="45" spans="1:4" ht="25.05" customHeight="1">
      <c r="A45" s="11">
        <v>35</v>
      </c>
      <c r="B45" s="6" t="s">
        <v>43</v>
      </c>
      <c r="C45" s="33">
        <v>49</v>
      </c>
      <c r="D45" s="33">
        <v>43</v>
      </c>
    </row>
    <row r="46" spans="1:4" ht="25.05" customHeight="1">
      <c r="A46" s="11">
        <v>36</v>
      </c>
      <c r="B46" s="6" t="s">
        <v>44</v>
      </c>
      <c r="C46" s="33">
        <v>49</v>
      </c>
      <c r="D46" s="33">
        <v>44</v>
      </c>
    </row>
    <row r="47" spans="1:4" ht="25.05" customHeight="1">
      <c r="A47" s="11">
        <v>37</v>
      </c>
      <c r="B47" s="6" t="s">
        <v>45</v>
      </c>
      <c r="C47" s="33">
        <v>44</v>
      </c>
      <c r="D47" s="33">
        <v>40</v>
      </c>
    </row>
    <row r="48" spans="1:4" ht="25.05" customHeight="1">
      <c r="A48" s="11">
        <v>38</v>
      </c>
      <c r="B48" s="6" t="s">
        <v>46</v>
      </c>
      <c r="C48" s="33">
        <v>49</v>
      </c>
      <c r="D48" s="33">
        <v>46</v>
      </c>
    </row>
    <row r="49" spans="1:4" ht="25.05" customHeight="1">
      <c r="A49" s="11">
        <v>39</v>
      </c>
      <c r="B49" s="6" t="s">
        <v>47</v>
      </c>
      <c r="C49" s="33">
        <v>49</v>
      </c>
      <c r="D49" s="33">
        <v>42</v>
      </c>
    </row>
    <row r="50" spans="1:4" ht="25.05" customHeight="1">
      <c r="A50" s="11">
        <v>40</v>
      </c>
      <c r="B50" s="6" t="s">
        <v>48</v>
      </c>
      <c r="C50" s="33">
        <v>49</v>
      </c>
      <c r="D50" s="33">
        <v>36</v>
      </c>
    </row>
    <row r="51" spans="1:4" ht="25.05" customHeight="1">
      <c r="A51" s="11">
        <v>41</v>
      </c>
      <c r="B51" s="6" t="s">
        <v>49</v>
      </c>
      <c r="C51" s="33">
        <v>49</v>
      </c>
      <c r="D51" s="33">
        <v>45</v>
      </c>
    </row>
    <row r="52" spans="1:4" ht="25.05" customHeight="1">
      <c r="A52" s="11">
        <v>42</v>
      </c>
      <c r="B52" s="6" t="s">
        <v>50</v>
      </c>
      <c r="C52" s="33">
        <v>47</v>
      </c>
      <c r="D52" s="33">
        <v>45</v>
      </c>
    </row>
    <row r="53" spans="1:4" ht="25.05" customHeight="1">
      <c r="A53" s="11">
        <v>43</v>
      </c>
      <c r="B53" s="6" t="s">
        <v>51</v>
      </c>
      <c r="C53" s="33">
        <v>47</v>
      </c>
      <c r="D53" s="33">
        <v>35</v>
      </c>
    </row>
    <row r="54" spans="1:4" ht="25.05" customHeight="1">
      <c r="A54" s="11">
        <v>44</v>
      </c>
      <c r="B54" s="6" t="s">
        <v>52</v>
      </c>
      <c r="C54" s="33">
        <v>50</v>
      </c>
      <c r="D54" s="33">
        <v>47</v>
      </c>
    </row>
    <row r="55" spans="1:4" ht="25.05" customHeight="1">
      <c r="A55" s="11">
        <v>45</v>
      </c>
      <c r="B55" s="6" t="s">
        <v>53</v>
      </c>
      <c r="C55" s="33">
        <v>49</v>
      </c>
      <c r="D55" s="33">
        <v>46</v>
      </c>
    </row>
    <row r="56" spans="1:4" ht="25.05" customHeight="1">
      <c r="A56" s="11">
        <v>46</v>
      </c>
      <c r="B56" s="6" t="s">
        <v>54</v>
      </c>
      <c r="C56" s="33">
        <v>49</v>
      </c>
      <c r="D56" s="33">
        <v>49</v>
      </c>
    </row>
    <row r="57" spans="1:4" ht="25.05" customHeight="1">
      <c r="A57" s="11">
        <v>47</v>
      </c>
      <c r="B57" s="6" t="s">
        <v>55</v>
      </c>
      <c r="C57" s="33">
        <v>49</v>
      </c>
      <c r="D57" s="33">
        <v>44</v>
      </c>
    </row>
    <row r="58" spans="1:4" ht="25.05" customHeight="1">
      <c r="A58" s="11">
        <v>48</v>
      </c>
      <c r="B58" s="6" t="s">
        <v>56</v>
      </c>
      <c r="C58" s="33">
        <v>49</v>
      </c>
      <c r="D58" s="33">
        <v>43</v>
      </c>
    </row>
    <row r="59" spans="1:4" ht="25.05" customHeight="1">
      <c r="A59" s="11">
        <v>49</v>
      </c>
      <c r="B59" s="6" t="s">
        <v>57</v>
      </c>
      <c r="C59" s="33">
        <v>49</v>
      </c>
      <c r="D59" s="33">
        <v>36</v>
      </c>
    </row>
    <row r="60" spans="1:4" ht="25.05" customHeight="1">
      <c r="A60" s="11">
        <v>50</v>
      </c>
      <c r="B60" s="6" t="s">
        <v>58</v>
      </c>
      <c r="C60" s="33">
        <v>50</v>
      </c>
      <c r="D60" s="33">
        <v>43</v>
      </c>
    </row>
    <row r="61" spans="1:4" ht="25.05" customHeight="1">
      <c r="A61" s="11">
        <v>51</v>
      </c>
      <c r="B61" s="6" t="s">
        <v>59</v>
      </c>
      <c r="C61" s="33">
        <v>49</v>
      </c>
      <c r="D61" s="33">
        <v>43</v>
      </c>
    </row>
    <row r="62" spans="1:4" ht="25.05" customHeight="1">
      <c r="A62" s="11">
        <v>52</v>
      </c>
      <c r="B62" s="6" t="s">
        <v>60</v>
      </c>
      <c r="C62" s="33">
        <v>49</v>
      </c>
      <c r="D62" s="33">
        <v>38</v>
      </c>
    </row>
    <row r="63" spans="1:4" ht="25.05" customHeight="1">
      <c r="A63" s="11">
        <v>53</v>
      </c>
      <c r="B63" s="6" t="s">
        <v>61</v>
      </c>
      <c r="C63" s="33">
        <v>49</v>
      </c>
      <c r="D63" s="33">
        <v>38</v>
      </c>
    </row>
    <row r="64" spans="1:4" ht="25.05" customHeight="1">
      <c r="A64" s="11">
        <v>54</v>
      </c>
      <c r="B64" s="6" t="s">
        <v>62</v>
      </c>
      <c r="C64" s="33">
        <v>46</v>
      </c>
      <c r="D64" s="33">
        <v>42</v>
      </c>
    </row>
    <row r="65" spans="1:4" ht="25.05" customHeight="1">
      <c r="A65" s="11">
        <v>55</v>
      </c>
      <c r="B65" s="6" t="s">
        <v>63</v>
      </c>
      <c r="C65" s="33">
        <v>49</v>
      </c>
      <c r="D65" s="33">
        <v>40</v>
      </c>
    </row>
    <row r="66" spans="1:4" ht="25.05" customHeight="1">
      <c r="A66" s="11">
        <v>56</v>
      </c>
      <c r="B66" s="6" t="s">
        <v>64</v>
      </c>
      <c r="C66" s="33">
        <v>50</v>
      </c>
      <c r="D66" s="33">
        <v>44</v>
      </c>
    </row>
    <row r="67" spans="1:4" ht="25.05" customHeight="1">
      <c r="A67" s="11">
        <v>57</v>
      </c>
      <c r="B67" s="6" t="s">
        <v>65</v>
      </c>
      <c r="C67" s="33">
        <v>49</v>
      </c>
      <c r="D67" s="33">
        <v>46</v>
      </c>
    </row>
    <row r="68" spans="1:4" ht="25.05" customHeight="1">
      <c r="A68" s="11">
        <v>58</v>
      </c>
      <c r="B68" s="6" t="s">
        <v>66</v>
      </c>
      <c r="C68" s="33">
        <v>49</v>
      </c>
      <c r="D68" s="33">
        <v>36</v>
      </c>
    </row>
    <row r="69" spans="1:4" ht="25.05" customHeight="1">
      <c r="A69" s="11">
        <v>59</v>
      </c>
      <c r="B69" s="6" t="s">
        <v>67</v>
      </c>
      <c r="C69" s="33">
        <v>48</v>
      </c>
      <c r="D69" s="33">
        <v>39</v>
      </c>
    </row>
    <row r="70" spans="1:4" ht="25.05" customHeight="1">
      <c r="A70" s="11">
        <v>60</v>
      </c>
      <c r="B70" s="6" t="s">
        <v>68</v>
      </c>
      <c r="C70" s="33">
        <v>49</v>
      </c>
      <c r="D70" s="33">
        <v>44</v>
      </c>
    </row>
    <row r="71" spans="1:4" ht="25.05" customHeight="1">
      <c r="A71" s="11">
        <v>61</v>
      </c>
      <c r="B71" s="6" t="s">
        <v>69</v>
      </c>
      <c r="C71" s="33">
        <v>50</v>
      </c>
      <c r="D71" s="33">
        <v>38</v>
      </c>
    </row>
    <row r="72" spans="1:4" ht="25.05" customHeight="1">
      <c r="A72" s="11">
        <v>62</v>
      </c>
      <c r="B72" s="6" t="s">
        <v>70</v>
      </c>
      <c r="C72" s="33">
        <v>30</v>
      </c>
      <c r="D72" s="33">
        <v>31</v>
      </c>
    </row>
    <row r="73" spans="1:4" ht="25.05" customHeight="1">
      <c r="A73" s="11">
        <v>63</v>
      </c>
      <c r="B73" s="6" t="s">
        <v>71</v>
      </c>
      <c r="C73" s="33">
        <v>50</v>
      </c>
      <c r="D73" s="33">
        <v>43</v>
      </c>
    </row>
    <row r="74" spans="1:4" ht="25.05" customHeight="1">
      <c r="A74" s="11">
        <v>64</v>
      </c>
      <c r="B74" s="6" t="s">
        <v>79</v>
      </c>
      <c r="C74" s="33">
        <v>48</v>
      </c>
      <c r="D74" s="33">
        <v>45</v>
      </c>
    </row>
    <row r="75" spans="1:4" ht="25.05" customHeight="1">
      <c r="A75" s="11">
        <v>65</v>
      </c>
      <c r="B75" s="6" t="s">
        <v>80</v>
      </c>
      <c r="C75" s="33">
        <v>44</v>
      </c>
      <c r="D75" s="33">
        <v>43</v>
      </c>
    </row>
    <row r="78" spans="1:10" ht="15">
      <c r="A78" s="18"/>
      <c r="B78" s="18"/>
      <c r="C78" s="18"/>
      <c r="D78" s="18"/>
      <c r="E78" s="18"/>
      <c r="F78" s="18"/>
      <c r="G78" s="18"/>
      <c r="H78"/>
      <c r="I78"/>
      <c r="J78"/>
    </row>
    <row r="79" spans="1:10" ht="15">
      <c r="A79" s="18"/>
      <c r="B79" s="18"/>
      <c r="C79" s="18"/>
      <c r="D79" s="18"/>
      <c r="E79" s="18"/>
      <c r="F79" s="18"/>
      <c r="G79" s="18"/>
      <c r="H79"/>
      <c r="I79"/>
      <c r="J79"/>
    </row>
    <row r="80" spans="1:10" ht="15">
      <c r="A80" s="18"/>
      <c r="B80" s="18"/>
      <c r="C80" s="18"/>
      <c r="D80" s="18"/>
      <c r="E80" s="18"/>
      <c r="F80" s="18"/>
      <c r="G80" s="18"/>
      <c r="H80"/>
      <c r="I80"/>
      <c r="J80"/>
    </row>
    <row r="81" spans="1:10" ht="15">
      <c r="A81" s="18"/>
      <c r="B81" s="18"/>
      <c r="C81" s="18"/>
      <c r="D81" s="18"/>
      <c r="E81" s="18"/>
      <c r="F81" s="18"/>
      <c r="G81" s="18"/>
      <c r="H81"/>
      <c r="I81"/>
      <c r="J81"/>
    </row>
    <row r="82" spans="1:10" ht="15">
      <c r="A82" s="18"/>
      <c r="B82" s="18"/>
      <c r="C82" s="18"/>
      <c r="D82" s="18"/>
      <c r="E82" s="18"/>
      <c r="F82" s="18"/>
      <c r="G82" s="18"/>
      <c r="H82"/>
      <c r="I82"/>
      <c r="J82"/>
    </row>
    <row r="83" spans="1:10" ht="15">
      <c r="A83" s="18"/>
      <c r="B83" s="18"/>
      <c r="C83" s="18"/>
      <c r="D83" s="18"/>
      <c r="E83" s="18"/>
      <c r="F83" s="18"/>
      <c r="G83" s="18"/>
      <c r="H83"/>
      <c r="I83"/>
      <c r="J83"/>
    </row>
    <row r="84" spans="1:10" s="2" customFormat="1" ht="15.6">
      <c r="A84" s="18"/>
      <c r="B84" s="18"/>
      <c r="C84" s="18"/>
      <c r="D84" s="18"/>
      <c r="E84" s="18"/>
      <c r="F84" s="18"/>
      <c r="G84" s="18"/>
      <c r="H84"/>
      <c r="I84"/>
      <c r="J84"/>
    </row>
    <row r="85" spans="1:10" ht="15">
      <c r="A85" s="18"/>
      <c r="B85" s="18"/>
      <c r="C85" s="18"/>
      <c r="D85" s="18"/>
      <c r="E85" s="18"/>
      <c r="F85" s="18"/>
      <c r="G85" s="18"/>
      <c r="H85"/>
      <c r="I85"/>
      <c r="J85"/>
    </row>
    <row r="86" spans="1:10" ht="15">
      <c r="A86" s="18"/>
      <c r="B86" s="18"/>
      <c r="C86" s="18"/>
      <c r="D86" s="18"/>
      <c r="E86" s="18"/>
      <c r="F86" s="18"/>
      <c r="G86" s="18"/>
      <c r="H86"/>
      <c r="I86"/>
      <c r="J86"/>
    </row>
    <row r="87" spans="1:10" ht="15">
      <c r="A87" s="18"/>
      <c r="B87" s="18"/>
      <c r="C87" s="18"/>
      <c r="D87" s="18"/>
      <c r="E87" s="18"/>
      <c r="F87" s="18"/>
      <c r="G87" s="18"/>
      <c r="H87"/>
      <c r="I87"/>
      <c r="J87"/>
    </row>
    <row r="88" spans="1:10" ht="15">
      <c r="A88" s="18"/>
      <c r="B88" s="18"/>
      <c r="C88" s="18"/>
      <c r="D88" s="18"/>
      <c r="E88" s="18"/>
      <c r="F88" s="18"/>
      <c r="G88" s="18"/>
      <c r="H88"/>
      <c r="I88"/>
      <c r="J88"/>
    </row>
    <row r="89" spans="1:10" ht="15">
      <c r="A89" s="18"/>
      <c r="B89" s="18"/>
      <c r="C89" s="18"/>
      <c r="D89" s="18"/>
      <c r="E89" s="18"/>
      <c r="F89" s="18"/>
      <c r="G89" s="18"/>
      <c r="H89"/>
      <c r="I89"/>
      <c r="J89"/>
    </row>
    <row r="90" spans="1:10" ht="15">
      <c r="A90" s="18"/>
      <c r="B90" s="18"/>
      <c r="C90" s="18"/>
      <c r="D90" s="18"/>
      <c r="E90" s="18"/>
      <c r="F90" s="18"/>
      <c r="G90" s="18"/>
      <c r="H90"/>
      <c r="I90"/>
      <c r="J90"/>
    </row>
    <row r="91" spans="1:10" s="2" customFormat="1" ht="15.6">
      <c r="A91" s="18"/>
      <c r="B91" s="18"/>
      <c r="C91" s="18"/>
      <c r="D91" s="18"/>
      <c r="E91" s="18"/>
      <c r="F91" s="18"/>
      <c r="G91" s="18"/>
      <c r="H91"/>
      <c r="I91"/>
      <c r="J91"/>
    </row>
    <row r="92" spans="1:10" ht="15">
      <c r="A92" s="18"/>
      <c r="B92" s="18"/>
      <c r="C92" s="18"/>
      <c r="D92" s="18"/>
      <c r="E92" s="18"/>
      <c r="F92" s="18"/>
      <c r="G92" s="18"/>
      <c r="H92"/>
      <c r="I92"/>
      <c r="J92"/>
    </row>
    <row r="93" spans="1:10" ht="15">
      <c r="A93" s="18"/>
      <c r="B93" s="18"/>
      <c r="C93" s="18"/>
      <c r="D93" s="18"/>
      <c r="E93" s="18"/>
      <c r="F93" s="18"/>
      <c r="G93" s="18"/>
      <c r="H93"/>
      <c r="I93"/>
      <c r="J93"/>
    </row>
    <row r="94" spans="1:10" ht="15">
      <c r="A94" s="18"/>
      <c r="B94" s="18"/>
      <c r="C94" s="18"/>
      <c r="D94" s="18"/>
      <c r="E94" s="18"/>
      <c r="F94" s="18"/>
      <c r="G94" s="18"/>
      <c r="H94"/>
      <c r="I94"/>
      <c r="J94"/>
    </row>
    <row r="95" spans="1:10" ht="15">
      <c r="A95" s="18"/>
      <c r="B95" s="18"/>
      <c r="C95" s="18"/>
      <c r="D95" s="18"/>
      <c r="E95" s="18"/>
      <c r="F95" s="18"/>
      <c r="G95" s="18"/>
      <c r="H95"/>
      <c r="I95"/>
      <c r="J95"/>
    </row>
    <row r="96" spans="1:10" ht="15">
      <c r="A96" s="18"/>
      <c r="B96" s="18"/>
      <c r="C96" s="18"/>
      <c r="D96" s="18"/>
      <c r="E96" s="18"/>
      <c r="F96" s="18"/>
      <c r="G96" s="18"/>
      <c r="H96"/>
      <c r="I96"/>
      <c r="J96"/>
    </row>
    <row r="97" spans="1:10" ht="15">
      <c r="A97" s="18"/>
      <c r="B97" s="18"/>
      <c r="C97" s="18"/>
      <c r="D97" s="18"/>
      <c r="E97" s="18"/>
      <c r="F97" s="18"/>
      <c r="G97" s="18"/>
      <c r="H97"/>
      <c r="I97"/>
      <c r="J97"/>
    </row>
    <row r="98" spans="1:10" ht="15">
      <c r="A98" s="18"/>
      <c r="B98" s="18"/>
      <c r="C98" s="18"/>
      <c r="D98" s="18"/>
      <c r="E98" s="18"/>
      <c r="F98" s="18"/>
      <c r="G98" s="18"/>
      <c r="H98"/>
      <c r="I98"/>
      <c r="J98"/>
    </row>
    <row r="99" spans="1:10" s="2" customFormat="1" ht="15.6">
      <c r="A99" s="18"/>
      <c r="B99" s="18"/>
      <c r="C99" s="18"/>
      <c r="D99" s="18"/>
      <c r="E99" s="18"/>
      <c r="F99" s="18"/>
      <c r="G99" s="18"/>
      <c r="H99"/>
      <c r="I99"/>
      <c r="J99"/>
    </row>
    <row r="100" spans="1:10" ht="15">
      <c r="A100" s="18"/>
      <c r="B100" s="18"/>
      <c r="C100" s="18"/>
      <c r="D100" s="18"/>
      <c r="E100" s="18"/>
      <c r="F100" s="18"/>
      <c r="G100" s="18"/>
      <c r="H100"/>
      <c r="I100"/>
      <c r="J100"/>
    </row>
    <row r="101" spans="1:10" ht="15">
      <c r="A101" s="18"/>
      <c r="B101" s="18"/>
      <c r="C101" s="18"/>
      <c r="D101" s="18"/>
      <c r="E101" s="18"/>
      <c r="F101" s="18"/>
      <c r="G101" s="18"/>
      <c r="H101"/>
      <c r="I101"/>
      <c r="J101"/>
    </row>
    <row r="102" spans="1:10" ht="15">
      <c r="A102" s="18"/>
      <c r="B102" s="18"/>
      <c r="C102" s="18"/>
      <c r="D102" s="18"/>
      <c r="E102" s="18"/>
      <c r="F102" s="18"/>
      <c r="G102" s="18"/>
      <c r="H102"/>
      <c r="I102"/>
      <c r="J102"/>
    </row>
  </sheetData>
  <mergeCells count="15">
    <mergeCell ref="E16:H16"/>
    <mergeCell ref="E17:H17"/>
    <mergeCell ref="E19:G19"/>
    <mergeCell ref="F20:G20"/>
    <mergeCell ref="F21:G21"/>
    <mergeCell ref="O3:W7"/>
    <mergeCell ref="A4:D4"/>
    <mergeCell ref="A5:D5"/>
    <mergeCell ref="F7:G7"/>
    <mergeCell ref="E15:H15"/>
    <mergeCell ref="A1:D1"/>
    <mergeCell ref="E1:N1"/>
    <mergeCell ref="A2:D2"/>
    <mergeCell ref="E2:E3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0"/>
  <sheetViews>
    <sheetView workbookViewId="0" topLeftCell="P4">
      <selection activeCell="K16" sqref="K16:Y16"/>
    </sheetView>
  </sheetViews>
  <sheetFormatPr defaultColWidth="9.140625" defaultRowHeight="15"/>
  <cols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165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166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167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97.22222222222223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15" t="s">
        <v>76</v>
      </c>
      <c r="I9" s="15" t="s">
        <v>77</v>
      </c>
      <c r="J9" s="4" t="s">
        <v>90</v>
      </c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15">
        <f>$H$6</f>
        <v>100</v>
      </c>
      <c r="I10" s="15">
        <f>$I$6</f>
        <v>0</v>
      </c>
      <c r="J10" s="23">
        <f>$H$7</f>
        <v>97.22222222222223</v>
      </c>
      <c r="K10" s="3">
        <v>3</v>
      </c>
      <c r="L10" s="3">
        <v>2</v>
      </c>
      <c r="M10" s="28">
        <v>3</v>
      </c>
      <c r="N10" s="28">
        <v>2</v>
      </c>
      <c r="O10" s="28">
        <v>3</v>
      </c>
      <c r="P10" s="28">
        <v>2</v>
      </c>
      <c r="Q10" s="28"/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39</v>
      </c>
      <c r="D11" s="53">
        <f>COUNTIF(C11:C28,"&gt;="&amp;D10)</f>
        <v>17</v>
      </c>
      <c r="E11" s="33">
        <v>48.333333333333336</v>
      </c>
      <c r="F11" s="53">
        <f>COUNTIF(E11:E28,"&gt;="&amp;F10)</f>
        <v>18</v>
      </c>
      <c r="G11" s="22" t="s">
        <v>7</v>
      </c>
      <c r="H11" s="15">
        <f>$H$6</f>
        <v>100</v>
      </c>
      <c r="I11" s="15">
        <f>$I$6</f>
        <v>0</v>
      </c>
      <c r="J11" s="23">
        <f>$H$7</f>
        <v>97.22222222222223</v>
      </c>
      <c r="K11" s="21">
        <v>3</v>
      </c>
      <c r="L11" s="3">
        <v>2</v>
      </c>
      <c r="M11" s="28">
        <v>3</v>
      </c>
      <c r="N11" s="28">
        <v>2</v>
      </c>
      <c r="O11" s="28">
        <v>3</v>
      </c>
      <c r="P11" s="28">
        <v>2</v>
      </c>
      <c r="Q11" s="28"/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36</v>
      </c>
      <c r="D12" s="53">
        <f>D11/$A$28*100</f>
        <v>94.44444444444444</v>
      </c>
      <c r="E12" s="33">
        <v>47.5</v>
      </c>
      <c r="F12" s="53">
        <f>F11/$A$28*100</f>
        <v>100</v>
      </c>
      <c r="G12" s="22" t="s">
        <v>72</v>
      </c>
      <c r="H12" s="15">
        <f>$H$6</f>
        <v>100</v>
      </c>
      <c r="I12" s="15">
        <f>$I$6</f>
        <v>0</v>
      </c>
      <c r="J12" s="23">
        <f>$H$7</f>
        <v>97.22222222222223</v>
      </c>
      <c r="K12" s="21">
        <v>3</v>
      </c>
      <c r="L12" s="3">
        <v>2</v>
      </c>
      <c r="M12" s="28">
        <v>3</v>
      </c>
      <c r="N12" s="28">
        <v>2</v>
      </c>
      <c r="O12" s="28">
        <v>3</v>
      </c>
      <c r="P12" s="28">
        <v>2</v>
      </c>
      <c r="Q12" s="28"/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34</v>
      </c>
      <c r="D13" s="33"/>
      <c r="E13" s="33">
        <v>46.666666666666664</v>
      </c>
      <c r="F13" s="33"/>
      <c r="G13" s="22" t="s">
        <v>73</v>
      </c>
      <c r="H13" s="15">
        <f>$H$6</f>
        <v>100</v>
      </c>
      <c r="I13" s="15">
        <f>$I$6</f>
        <v>0</v>
      </c>
      <c r="J13" s="23">
        <f>$H$7</f>
        <v>97.22222222222223</v>
      </c>
      <c r="K13" s="21">
        <v>3</v>
      </c>
      <c r="L13" s="3">
        <v>2</v>
      </c>
      <c r="M13" s="28">
        <v>3</v>
      </c>
      <c r="N13" s="28">
        <v>2</v>
      </c>
      <c r="O13" s="28">
        <v>3</v>
      </c>
      <c r="P13" s="28">
        <v>2</v>
      </c>
      <c r="Q13" s="28"/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34</v>
      </c>
      <c r="D14" s="33"/>
      <c r="E14" s="33">
        <v>50</v>
      </c>
      <c r="F14" s="33"/>
      <c r="G14" s="22" t="s">
        <v>74</v>
      </c>
      <c r="H14" s="15">
        <f>$H$6</f>
        <v>100</v>
      </c>
      <c r="I14" s="15">
        <f>$I$6</f>
        <v>0</v>
      </c>
      <c r="J14" s="23">
        <f>$H$7</f>
        <v>97.22222222222223</v>
      </c>
      <c r="K14" s="21"/>
      <c r="L14" s="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35</v>
      </c>
      <c r="D15" s="33"/>
      <c r="E15" s="33">
        <v>49.166666666666664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2</v>
      </c>
      <c r="M15" s="23">
        <f t="shared" si="0"/>
        <v>3</v>
      </c>
      <c r="N15" s="23">
        <f t="shared" si="0"/>
        <v>2</v>
      </c>
      <c r="O15" s="23">
        <f t="shared" si="0"/>
        <v>3</v>
      </c>
      <c r="P15" s="23">
        <f t="shared" si="0"/>
        <v>2</v>
      </c>
      <c r="Q15" s="23"/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39</v>
      </c>
      <c r="D16" s="33"/>
      <c r="E16" s="33">
        <v>50</v>
      </c>
      <c r="F16" s="42"/>
      <c r="G16" s="111" t="s">
        <v>83</v>
      </c>
      <c r="H16" s="112"/>
      <c r="I16" s="112"/>
      <c r="J16" s="113"/>
      <c r="K16" s="71">
        <f>K15*$H$7/100</f>
        <v>2.916666666666667</v>
      </c>
      <c r="L16" s="71">
        <f aca="true" t="shared" si="1" ref="L16:Y16">L15*$H$7/100</f>
        <v>1.9444444444444446</v>
      </c>
      <c r="M16" s="71">
        <f t="shared" si="1"/>
        <v>2.916666666666667</v>
      </c>
      <c r="N16" s="71">
        <f t="shared" si="1"/>
        <v>1.9444444444444446</v>
      </c>
      <c r="O16" s="71">
        <f t="shared" si="1"/>
        <v>2.916666666666667</v>
      </c>
      <c r="P16" s="71">
        <f t="shared" si="1"/>
        <v>1.9444444444444446</v>
      </c>
      <c r="Q16" s="71"/>
      <c r="R16" s="71"/>
      <c r="S16" s="71"/>
      <c r="T16" s="71"/>
      <c r="U16" s="71"/>
      <c r="V16" s="71"/>
      <c r="W16" s="71">
        <f t="shared" si="1"/>
        <v>2.916666666666667</v>
      </c>
      <c r="X16" s="71">
        <f t="shared" si="1"/>
        <v>2.916666666666667</v>
      </c>
      <c r="Y16" s="71">
        <f t="shared" si="1"/>
        <v>2.916666666666667</v>
      </c>
    </row>
    <row r="17" spans="1:25" ht="15">
      <c r="A17" s="11">
        <v>7</v>
      </c>
      <c r="B17" s="6" t="s">
        <v>132</v>
      </c>
      <c r="C17" s="33">
        <v>33</v>
      </c>
      <c r="D17" s="33"/>
      <c r="E17" s="33">
        <v>46.666666666666664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34</v>
      </c>
      <c r="D18" s="33"/>
      <c r="E18" s="33">
        <v>50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39</v>
      </c>
      <c r="D19" s="33"/>
      <c r="E19" s="33">
        <v>46.666666666666664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36</v>
      </c>
      <c r="D20" s="33"/>
      <c r="E20" s="33">
        <v>46.666666666666664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39</v>
      </c>
      <c r="D21" s="33"/>
      <c r="E21" s="33">
        <v>50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34</v>
      </c>
      <c r="D22" s="33"/>
      <c r="E22" s="33">
        <v>50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34</v>
      </c>
      <c r="D23" s="33"/>
      <c r="E23" s="33">
        <v>37.5</v>
      </c>
      <c r="F23" s="51"/>
      <c r="G23" s="11"/>
      <c r="H23" s="34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36</v>
      </c>
      <c r="D24" s="33"/>
      <c r="E24" s="33">
        <v>50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34</v>
      </c>
      <c r="D25" s="33"/>
      <c r="E25" s="33">
        <v>50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36</v>
      </c>
      <c r="D26" s="33"/>
      <c r="E26" s="33">
        <v>38.333333333333336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23</v>
      </c>
      <c r="D27" s="33"/>
      <c r="E27" s="33">
        <v>45.83333333333333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35</v>
      </c>
      <c r="D28" s="33"/>
      <c r="E28" s="33">
        <v>50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8:9" ht="15">
      <c r="H29" s="34"/>
      <c r="I29" s="11"/>
    </row>
    <row r="30" spans="8:9" ht="15">
      <c r="H30" s="34"/>
      <c r="I30" s="11"/>
    </row>
    <row r="31" spans="8:9" ht="15">
      <c r="H31" s="34"/>
      <c r="I31" s="11"/>
    </row>
    <row r="32" spans="8:9" ht="15">
      <c r="H32" s="34"/>
      <c r="I32" s="11"/>
    </row>
    <row r="33" spans="8:9" ht="15">
      <c r="H33" s="34"/>
      <c r="I33" s="11"/>
    </row>
    <row r="34" spans="8:9" ht="15">
      <c r="H34" s="34"/>
      <c r="I34" s="11"/>
    </row>
    <row r="35" spans="8:9" ht="15">
      <c r="H35" s="34"/>
      <c r="I35" s="11"/>
    </row>
    <row r="36" spans="8:9" ht="15">
      <c r="H36" s="34"/>
      <c r="I36" s="11"/>
    </row>
    <row r="37" spans="8:9" ht="15">
      <c r="H37" s="34"/>
      <c r="I37" s="11"/>
    </row>
    <row r="38" spans="8:9" ht="15">
      <c r="H38" s="34"/>
      <c r="I38" s="11"/>
    </row>
    <row r="39" spans="8:9" ht="15">
      <c r="H39" s="34"/>
      <c r="I39" s="11"/>
    </row>
    <row r="40" spans="8:9" ht="15">
      <c r="H40" s="34"/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0"/>
  <sheetViews>
    <sheetView workbookViewId="0" topLeftCell="P4">
      <selection activeCell="K16" sqref="K16:Y16"/>
    </sheetView>
  </sheetViews>
  <sheetFormatPr defaultColWidth="9.140625" defaultRowHeight="15"/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168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169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170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97.22222222222223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1</v>
      </c>
      <c r="O10" s="28">
        <v>3</v>
      </c>
      <c r="P10" s="28">
        <v>2</v>
      </c>
      <c r="Q10" s="28"/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38</v>
      </c>
      <c r="D11" s="53">
        <f>COUNTIF(C11:C28,"&gt;="&amp;D10)</f>
        <v>17</v>
      </c>
      <c r="E11" s="33">
        <v>42.5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1</v>
      </c>
      <c r="O11" s="28">
        <v>3</v>
      </c>
      <c r="P11" s="28">
        <v>2</v>
      </c>
      <c r="Q11" s="28"/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29</v>
      </c>
      <c r="D12" s="53">
        <f>D11/$A$28*100</f>
        <v>94.44444444444444</v>
      </c>
      <c r="E12" s="33">
        <v>42.5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1</v>
      </c>
      <c r="O12" s="28">
        <v>3</v>
      </c>
      <c r="P12" s="28">
        <v>2</v>
      </c>
      <c r="Q12" s="28"/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34</v>
      </c>
      <c r="D13" s="33"/>
      <c r="E13" s="33">
        <v>45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1</v>
      </c>
      <c r="O13" s="28">
        <v>3</v>
      </c>
      <c r="P13" s="28">
        <v>2</v>
      </c>
      <c r="Q13" s="28"/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34</v>
      </c>
      <c r="D14" s="33"/>
      <c r="E14" s="33">
        <v>45.83333333333333</v>
      </c>
      <c r="F14" s="33"/>
      <c r="G14" s="22" t="s">
        <v>74</v>
      </c>
      <c r="H14" s="31"/>
      <c r="I14" s="31"/>
      <c r="J14" s="31"/>
      <c r="K14" s="21"/>
      <c r="L14" s="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35</v>
      </c>
      <c r="D15" s="33"/>
      <c r="E15" s="33">
        <v>45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38</v>
      </c>
      <c r="D16" s="33"/>
      <c r="E16" s="33">
        <v>50</v>
      </c>
      <c r="F16" s="42"/>
      <c r="G16" s="111" t="s">
        <v>83</v>
      </c>
      <c r="H16" s="112"/>
      <c r="I16" s="112"/>
      <c r="J16" s="113"/>
      <c r="K16" s="71">
        <f>K15*$H$7/100</f>
        <v>2.916666666666667</v>
      </c>
      <c r="L16" s="71">
        <f aca="true" t="shared" si="1" ref="L16:Y16">L15*$H$7/100</f>
        <v>2.916666666666667</v>
      </c>
      <c r="M16" s="71">
        <f t="shared" si="1"/>
        <v>2.916666666666667</v>
      </c>
      <c r="N16" s="71">
        <f t="shared" si="1"/>
        <v>0.9722222222222223</v>
      </c>
      <c r="O16" s="71">
        <f t="shared" si="1"/>
        <v>2.916666666666667</v>
      </c>
      <c r="P16" s="71">
        <f t="shared" si="1"/>
        <v>1.9444444444444446</v>
      </c>
      <c r="Q16" s="71"/>
      <c r="R16" s="71"/>
      <c r="S16" s="71"/>
      <c r="T16" s="71"/>
      <c r="U16" s="71"/>
      <c r="V16" s="71"/>
      <c r="W16" s="71">
        <f t="shared" si="1"/>
        <v>2.916666666666667</v>
      </c>
      <c r="X16" s="71">
        <f t="shared" si="1"/>
        <v>2.916666666666667</v>
      </c>
      <c r="Y16" s="71">
        <f t="shared" si="1"/>
        <v>2.916666666666667</v>
      </c>
    </row>
    <row r="17" spans="1:25" ht="15">
      <c r="A17" s="11">
        <v>7</v>
      </c>
      <c r="B17" s="6" t="s">
        <v>132</v>
      </c>
      <c r="C17" s="33">
        <v>35</v>
      </c>
      <c r="D17" s="33"/>
      <c r="E17" s="33">
        <v>41.66666666666667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35</v>
      </c>
      <c r="D18" s="33"/>
      <c r="E18" s="33">
        <v>46.666666666666664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37</v>
      </c>
      <c r="D19" s="33"/>
      <c r="E19" s="33">
        <v>43.333333333333336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36</v>
      </c>
      <c r="D20" s="33"/>
      <c r="E20" s="33">
        <v>46.666666666666664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38</v>
      </c>
      <c r="D21" s="33"/>
      <c r="E21" s="33">
        <v>50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36</v>
      </c>
      <c r="D22" s="33"/>
      <c r="E22" s="33">
        <v>40.833333333333336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34</v>
      </c>
      <c r="D23" s="33"/>
      <c r="E23" s="33">
        <v>32.5</v>
      </c>
      <c r="F23" s="51"/>
      <c r="G23" s="44"/>
      <c r="H23" s="86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33</v>
      </c>
      <c r="D24" s="33"/>
      <c r="E24" s="33">
        <v>46.666666666666664</v>
      </c>
      <c r="F24" s="51"/>
      <c r="G24" s="44"/>
      <c r="H24" s="86"/>
      <c r="I24" s="44"/>
      <c r="J24" s="43"/>
      <c r="K24" s="43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35</v>
      </c>
      <c r="D25" s="33"/>
      <c r="E25" s="33">
        <v>45.83333333333333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36</v>
      </c>
      <c r="D26" s="33"/>
      <c r="E26" s="33">
        <v>45.83333333333333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22</v>
      </c>
      <c r="D27" s="33"/>
      <c r="E27" s="33">
        <v>43.333333333333336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30</v>
      </c>
      <c r="D28" s="33"/>
      <c r="E28" s="33">
        <v>35.833333333333336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0"/>
  <sheetViews>
    <sheetView workbookViewId="0" topLeftCell="P7">
      <selection activeCell="K16" sqref="K16:Y16"/>
    </sheetView>
  </sheetViews>
  <sheetFormatPr defaultColWidth="9.140625" defaultRowHeight="15"/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171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172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173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94.44444444444444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94.44444444444444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1</v>
      </c>
      <c r="O10" s="28">
        <v>3</v>
      </c>
      <c r="P10" s="28">
        <v>2</v>
      </c>
      <c r="Q10" s="28"/>
      <c r="R10" s="28"/>
      <c r="S10" s="28"/>
      <c r="T10" s="28"/>
      <c r="U10" s="28"/>
      <c r="V10" s="28">
        <v>3</v>
      </c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36</v>
      </c>
      <c r="D11" s="53">
        <f>COUNTIF(C11:C28,"&gt;="&amp;D10)</f>
        <v>17</v>
      </c>
      <c r="E11" s="33">
        <v>46.666666666666664</v>
      </c>
      <c r="F11" s="53">
        <f>COUNTIF(E11:E28,"&gt;="&amp;F10)</f>
        <v>17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1</v>
      </c>
      <c r="O11" s="28">
        <v>3</v>
      </c>
      <c r="P11" s="28">
        <v>2</v>
      </c>
      <c r="Q11" s="28"/>
      <c r="R11" s="28"/>
      <c r="S11" s="28"/>
      <c r="T11" s="28"/>
      <c r="U11" s="28"/>
      <c r="V11" s="28">
        <v>3</v>
      </c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36</v>
      </c>
      <c r="D12" s="53">
        <f>D11/$A$28*100</f>
        <v>94.44444444444444</v>
      </c>
      <c r="E12" s="33">
        <v>40</v>
      </c>
      <c r="F12" s="53">
        <f>F11/$A$28*100</f>
        <v>94.44444444444444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1</v>
      </c>
      <c r="O12" s="28">
        <v>3</v>
      </c>
      <c r="P12" s="28">
        <v>2</v>
      </c>
      <c r="Q12" s="28"/>
      <c r="R12" s="28"/>
      <c r="S12" s="28"/>
      <c r="T12" s="28"/>
      <c r="U12" s="28"/>
      <c r="V12" s="28">
        <v>3</v>
      </c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34</v>
      </c>
      <c r="D13" s="33"/>
      <c r="E13" s="33">
        <v>45.83333333333333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1</v>
      </c>
      <c r="O13" s="28">
        <v>3</v>
      </c>
      <c r="P13" s="28">
        <v>2</v>
      </c>
      <c r="Q13" s="28"/>
      <c r="R13" s="28"/>
      <c r="S13" s="28"/>
      <c r="T13" s="28"/>
      <c r="U13" s="28"/>
      <c r="V13" s="28">
        <v>3</v>
      </c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33</v>
      </c>
      <c r="D14" s="33"/>
      <c r="E14" s="33">
        <v>42.5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28">
        <v>3</v>
      </c>
      <c r="N14" s="28">
        <v>1</v>
      </c>
      <c r="O14" s="28">
        <v>3</v>
      </c>
      <c r="P14" s="28">
        <v>2</v>
      </c>
      <c r="Q14" s="28"/>
      <c r="R14" s="28"/>
      <c r="S14" s="28"/>
      <c r="T14" s="28"/>
      <c r="U14" s="28"/>
      <c r="V14" s="28">
        <v>3</v>
      </c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34</v>
      </c>
      <c r="D15" s="33"/>
      <c r="E15" s="33">
        <v>46.666666666666664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/>
      <c r="S15" s="23"/>
      <c r="T15" s="23"/>
      <c r="U15" s="23"/>
      <c r="V15" s="23">
        <f t="shared" si="0"/>
        <v>3</v>
      </c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37</v>
      </c>
      <c r="D16" s="33"/>
      <c r="E16" s="33">
        <v>50</v>
      </c>
      <c r="F16" s="42"/>
      <c r="G16" s="111" t="s">
        <v>83</v>
      </c>
      <c r="H16" s="112"/>
      <c r="I16" s="112"/>
      <c r="J16" s="113"/>
      <c r="K16" s="71">
        <f>K15*$H$7/100</f>
        <v>2.833333333333333</v>
      </c>
      <c r="L16" s="71">
        <f aca="true" t="shared" si="1" ref="L16:Y16">L15*$H$7/100</f>
        <v>2.833333333333333</v>
      </c>
      <c r="M16" s="71">
        <f t="shared" si="1"/>
        <v>2.833333333333333</v>
      </c>
      <c r="N16" s="71">
        <f t="shared" si="1"/>
        <v>0.9444444444444444</v>
      </c>
      <c r="O16" s="71">
        <f t="shared" si="1"/>
        <v>2.833333333333333</v>
      </c>
      <c r="P16" s="71">
        <f t="shared" si="1"/>
        <v>1.8888888888888888</v>
      </c>
      <c r="Q16" s="71"/>
      <c r="R16" s="71"/>
      <c r="S16" s="71"/>
      <c r="T16" s="71"/>
      <c r="U16" s="71"/>
      <c r="V16" s="71">
        <f t="shared" si="1"/>
        <v>2.833333333333333</v>
      </c>
      <c r="W16" s="71">
        <f t="shared" si="1"/>
        <v>2.833333333333333</v>
      </c>
      <c r="X16" s="71">
        <f t="shared" si="1"/>
        <v>2.833333333333333</v>
      </c>
      <c r="Y16" s="71">
        <f t="shared" si="1"/>
        <v>2.833333333333333</v>
      </c>
    </row>
    <row r="17" spans="1:25" ht="15">
      <c r="A17" s="11">
        <v>7</v>
      </c>
      <c r="B17" s="6" t="s">
        <v>132</v>
      </c>
      <c r="C17" s="33">
        <v>32</v>
      </c>
      <c r="D17" s="33"/>
      <c r="E17" s="33">
        <v>43.333333333333336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33</v>
      </c>
      <c r="D18" s="33"/>
      <c r="E18" s="33">
        <v>45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36</v>
      </c>
      <c r="D19" s="33"/>
      <c r="E19" s="33">
        <v>45.83333333333333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34</v>
      </c>
      <c r="D20" s="33"/>
      <c r="E20" s="33">
        <v>45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36</v>
      </c>
      <c r="D21" s="33"/>
      <c r="E21" s="33">
        <v>50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31</v>
      </c>
      <c r="D22" s="33"/>
      <c r="E22" s="33">
        <v>47.5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31</v>
      </c>
      <c r="D23" s="33"/>
      <c r="E23" s="33">
        <v>26.666666666666668</v>
      </c>
      <c r="F23" s="51"/>
      <c r="G23" s="44"/>
      <c r="H23" s="86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34</v>
      </c>
      <c r="D24" s="33"/>
      <c r="E24" s="33">
        <v>48.333333333333336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32</v>
      </c>
      <c r="D25" s="33"/>
      <c r="E25" s="33">
        <v>48.333333333333336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34</v>
      </c>
      <c r="D26" s="33"/>
      <c r="E26" s="33">
        <v>40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22</v>
      </c>
      <c r="D27" s="33"/>
      <c r="E27" s="33">
        <v>37.5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32</v>
      </c>
      <c r="D28" s="33"/>
      <c r="E28" s="33">
        <v>35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0"/>
  <sheetViews>
    <sheetView workbookViewId="0" topLeftCell="P4">
      <selection activeCell="K16" sqref="K16:Y16"/>
    </sheetView>
  </sheetViews>
  <sheetFormatPr defaultColWidth="9.140625" defaultRowHeight="15"/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174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175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176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97.22222222222223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1</v>
      </c>
      <c r="O10" s="28">
        <v>3</v>
      </c>
      <c r="P10" s="28">
        <v>2</v>
      </c>
      <c r="Q10" s="28"/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38</v>
      </c>
      <c r="D11" s="53">
        <f>COUNTIF(C11:C28,"&gt;="&amp;D10)</f>
        <v>17</v>
      </c>
      <c r="E11" s="33">
        <v>48.333333333333336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1</v>
      </c>
      <c r="O11" s="28">
        <v>3</v>
      </c>
      <c r="P11" s="28">
        <v>2</v>
      </c>
      <c r="Q11" s="28"/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34</v>
      </c>
      <c r="D12" s="53">
        <f>D11/$A$28*100</f>
        <v>94.44444444444444</v>
      </c>
      <c r="E12" s="33">
        <v>44.166666666666664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1</v>
      </c>
      <c r="O12" s="28">
        <v>3</v>
      </c>
      <c r="P12" s="28">
        <v>2</v>
      </c>
      <c r="Q12" s="28"/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34</v>
      </c>
      <c r="D13" s="33"/>
      <c r="E13" s="33">
        <v>46.666666666666664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1</v>
      </c>
      <c r="O13" s="28">
        <v>3</v>
      </c>
      <c r="P13" s="28">
        <v>2</v>
      </c>
      <c r="Q13" s="28"/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33</v>
      </c>
      <c r="D14" s="33"/>
      <c r="E14" s="33">
        <v>45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28">
        <v>3</v>
      </c>
      <c r="N14" s="28">
        <v>1</v>
      </c>
      <c r="O14" s="28">
        <v>3</v>
      </c>
      <c r="P14" s="28">
        <v>2</v>
      </c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37</v>
      </c>
      <c r="D15" s="33"/>
      <c r="E15" s="33">
        <v>42.5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37</v>
      </c>
      <c r="D16" s="33"/>
      <c r="E16" s="33">
        <v>48.333333333333336</v>
      </c>
      <c r="F16" s="42"/>
      <c r="G16" s="111" t="s">
        <v>83</v>
      </c>
      <c r="H16" s="112"/>
      <c r="I16" s="112"/>
      <c r="J16" s="113"/>
      <c r="K16" s="71">
        <f>K15*$H$7/100</f>
        <v>2.916666666666667</v>
      </c>
      <c r="L16" s="71">
        <f aca="true" t="shared" si="1" ref="L16:Y16">L15*$H$7/100</f>
        <v>2.916666666666667</v>
      </c>
      <c r="M16" s="71">
        <f t="shared" si="1"/>
        <v>2.916666666666667</v>
      </c>
      <c r="N16" s="71">
        <f t="shared" si="1"/>
        <v>0.9722222222222223</v>
      </c>
      <c r="O16" s="71">
        <f t="shared" si="1"/>
        <v>2.916666666666667</v>
      </c>
      <c r="P16" s="71">
        <f t="shared" si="1"/>
        <v>1.9444444444444446</v>
      </c>
      <c r="Q16" s="71"/>
      <c r="R16" s="71"/>
      <c r="S16" s="71"/>
      <c r="T16" s="71"/>
      <c r="U16" s="71"/>
      <c r="V16" s="71"/>
      <c r="W16" s="71">
        <f t="shared" si="1"/>
        <v>2.916666666666667</v>
      </c>
      <c r="X16" s="71">
        <f t="shared" si="1"/>
        <v>2.916666666666667</v>
      </c>
      <c r="Y16" s="71">
        <f t="shared" si="1"/>
        <v>2.916666666666667</v>
      </c>
    </row>
    <row r="17" spans="1:25" ht="15">
      <c r="A17" s="11">
        <v>7</v>
      </c>
      <c r="B17" s="6" t="s">
        <v>132</v>
      </c>
      <c r="C17" s="33">
        <v>35</v>
      </c>
      <c r="D17" s="33"/>
      <c r="E17" s="33">
        <v>40</v>
      </c>
      <c r="F17" s="50"/>
      <c r="G17" s="121"/>
      <c r="H17" s="122"/>
      <c r="I17" s="122"/>
      <c r="J17" s="122"/>
      <c r="K17" s="43"/>
      <c r="L17" s="43"/>
      <c r="M17" s="4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35</v>
      </c>
      <c r="D18" s="33"/>
      <c r="E18" s="33">
        <v>44.166666666666664</v>
      </c>
      <c r="F18" s="51"/>
      <c r="G18" s="44"/>
      <c r="H18" s="44"/>
      <c r="I18" s="44"/>
      <c r="J18" s="43"/>
      <c r="K18" s="43"/>
      <c r="L18" s="43"/>
      <c r="M18" s="4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37</v>
      </c>
      <c r="D19" s="33"/>
      <c r="E19" s="33">
        <v>43.333333333333336</v>
      </c>
      <c r="F19" s="42"/>
      <c r="G19" s="123"/>
      <c r="H19" s="124"/>
      <c r="I19" s="125"/>
      <c r="J19" s="43"/>
      <c r="K19" s="43"/>
      <c r="L19" s="43"/>
      <c r="M19" s="4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36</v>
      </c>
      <c r="D20" s="33"/>
      <c r="E20" s="33">
        <v>45</v>
      </c>
      <c r="F20" s="33"/>
      <c r="G20" s="30"/>
      <c r="H20" s="119"/>
      <c r="I20" s="120"/>
      <c r="J20" s="43"/>
      <c r="K20" s="45"/>
      <c r="L20" s="43"/>
      <c r="M20" s="4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37</v>
      </c>
      <c r="D21" s="33"/>
      <c r="E21" s="33">
        <v>46.666666666666664</v>
      </c>
      <c r="F21" s="33"/>
      <c r="G21" s="30"/>
      <c r="H21" s="119"/>
      <c r="I21" s="120"/>
      <c r="J21" s="43"/>
      <c r="K21" s="43"/>
      <c r="L21" s="43"/>
      <c r="M21" s="4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34</v>
      </c>
      <c r="D22" s="33"/>
      <c r="E22" s="33">
        <v>48.333333333333336</v>
      </c>
      <c r="F22" s="51"/>
      <c r="G22" s="44"/>
      <c r="H22" s="44"/>
      <c r="I22" s="44"/>
      <c r="J22" s="43"/>
      <c r="K22" s="43"/>
      <c r="L22" s="43"/>
      <c r="M22" s="4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33</v>
      </c>
      <c r="D23" s="33"/>
      <c r="E23" s="33">
        <v>30.833333333333336</v>
      </c>
      <c r="F23" s="51"/>
      <c r="G23" s="44"/>
      <c r="H23" s="86"/>
      <c r="I23" s="44"/>
      <c r="J23" s="43"/>
      <c r="K23" s="43"/>
      <c r="L23" s="43"/>
      <c r="M23" s="4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36</v>
      </c>
      <c r="D24" s="33"/>
      <c r="E24" s="33">
        <v>43.333333333333336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35</v>
      </c>
      <c r="D25" s="33"/>
      <c r="E25" s="33">
        <v>47.5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34</v>
      </c>
      <c r="D26" s="33"/>
      <c r="E26" s="33">
        <v>43.333333333333336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21</v>
      </c>
      <c r="D27" s="33"/>
      <c r="E27" s="33">
        <v>42.5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31</v>
      </c>
      <c r="D28" s="33"/>
      <c r="E28" s="33">
        <v>46.666666666666664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40"/>
  <sheetViews>
    <sheetView workbookViewId="0" topLeftCell="P1">
      <selection activeCell="K16" sqref="K16:Y16"/>
    </sheetView>
  </sheetViews>
  <sheetFormatPr defaultColWidth="9.140625" defaultRowHeight="15"/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177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178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179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100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1</v>
      </c>
      <c r="O10" s="28">
        <v>3</v>
      </c>
      <c r="P10" s="28">
        <v>2</v>
      </c>
      <c r="Q10" s="28"/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46</v>
      </c>
      <c r="D11" s="53">
        <f>COUNTIF(C11:C28,"&gt;="&amp;D10)</f>
        <v>18</v>
      </c>
      <c r="E11" s="33">
        <v>43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1</v>
      </c>
      <c r="O11" s="28">
        <v>3</v>
      </c>
      <c r="P11" s="28">
        <v>2</v>
      </c>
      <c r="Q11" s="28"/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42</v>
      </c>
      <c r="D12" s="53">
        <f>D11/$A$28*100</f>
        <v>100</v>
      </c>
      <c r="E12" s="33">
        <v>41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1</v>
      </c>
      <c r="O12" s="28">
        <v>3</v>
      </c>
      <c r="P12" s="28">
        <v>2</v>
      </c>
      <c r="Q12" s="28"/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40</v>
      </c>
      <c r="D13" s="33"/>
      <c r="E13" s="33">
        <v>40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1</v>
      </c>
      <c r="O13" s="28">
        <v>3</v>
      </c>
      <c r="P13" s="28">
        <v>2</v>
      </c>
      <c r="Q13" s="28"/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40</v>
      </c>
      <c r="D14" s="33"/>
      <c r="E14" s="33">
        <v>41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28">
        <v>3</v>
      </c>
      <c r="N14" s="28">
        <v>1</v>
      </c>
      <c r="O14" s="28">
        <v>3</v>
      </c>
      <c r="P14" s="28">
        <v>2</v>
      </c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40</v>
      </c>
      <c r="D15" s="33"/>
      <c r="E15" s="33">
        <v>42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45</v>
      </c>
      <c r="D16" s="33"/>
      <c r="E16" s="33">
        <v>44</v>
      </c>
      <c r="F16" s="42"/>
      <c r="G16" s="111" t="s">
        <v>83</v>
      </c>
      <c r="H16" s="112"/>
      <c r="I16" s="112"/>
      <c r="J16" s="113"/>
      <c r="K16" s="71">
        <f>K15*$H$7/100</f>
        <v>3</v>
      </c>
      <c r="L16" s="71">
        <f aca="true" t="shared" si="1" ref="L16:Y16">L15*$H$7/100</f>
        <v>3</v>
      </c>
      <c r="M16" s="71">
        <f t="shared" si="1"/>
        <v>3</v>
      </c>
      <c r="N16" s="71">
        <f t="shared" si="1"/>
        <v>1</v>
      </c>
      <c r="O16" s="71">
        <f t="shared" si="1"/>
        <v>3</v>
      </c>
      <c r="P16" s="71">
        <f t="shared" si="1"/>
        <v>2</v>
      </c>
      <c r="Q16" s="71"/>
      <c r="R16" s="71"/>
      <c r="S16" s="71"/>
      <c r="T16" s="71"/>
      <c r="U16" s="71"/>
      <c r="V16" s="71"/>
      <c r="W16" s="71">
        <f t="shared" si="1"/>
        <v>3</v>
      </c>
      <c r="X16" s="71">
        <f t="shared" si="1"/>
        <v>3</v>
      </c>
      <c r="Y16" s="71">
        <f t="shared" si="1"/>
        <v>3</v>
      </c>
    </row>
    <row r="17" spans="1:25" ht="15">
      <c r="A17" s="11">
        <v>7</v>
      </c>
      <c r="B17" s="6" t="s">
        <v>132</v>
      </c>
      <c r="C17" s="33">
        <v>41</v>
      </c>
      <c r="D17" s="33"/>
      <c r="E17" s="33">
        <v>40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42</v>
      </c>
      <c r="D18" s="33"/>
      <c r="E18" s="33">
        <v>41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45</v>
      </c>
      <c r="D19" s="33"/>
      <c r="E19" s="33">
        <v>44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42</v>
      </c>
      <c r="D20" s="33"/>
      <c r="E20" s="33">
        <v>40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45</v>
      </c>
      <c r="D21" s="33"/>
      <c r="E21" s="33">
        <v>43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43</v>
      </c>
      <c r="D22" s="33"/>
      <c r="E22" s="33">
        <v>41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42</v>
      </c>
      <c r="D23" s="33"/>
      <c r="E23" s="33">
        <v>41</v>
      </c>
      <c r="F23" s="51"/>
      <c r="G23" s="44"/>
      <c r="H23" s="86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43</v>
      </c>
      <c r="D24" s="33"/>
      <c r="E24" s="33">
        <v>42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43</v>
      </c>
      <c r="D25" s="33"/>
      <c r="E25" s="33">
        <v>41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42</v>
      </c>
      <c r="D26" s="33"/>
      <c r="E26" s="33">
        <v>40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40</v>
      </c>
      <c r="D27" s="33"/>
      <c r="E27" s="33">
        <v>40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42</v>
      </c>
      <c r="D28" s="33"/>
      <c r="E28" s="33">
        <v>39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40"/>
  <sheetViews>
    <sheetView workbookViewId="0" topLeftCell="P4">
      <selection activeCell="K16" sqref="K16:Y16"/>
    </sheetView>
  </sheetViews>
  <sheetFormatPr defaultColWidth="9.140625" defaultRowHeight="15"/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180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181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182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100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1</v>
      </c>
      <c r="O10" s="28">
        <v>3</v>
      </c>
      <c r="P10" s="28">
        <v>2</v>
      </c>
      <c r="Q10" s="28"/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45</v>
      </c>
      <c r="D11" s="53">
        <f>COUNTIF(C11:C28,"&gt;="&amp;D10)</f>
        <v>18</v>
      </c>
      <c r="E11" s="33">
        <v>41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1</v>
      </c>
      <c r="O11" s="28">
        <v>3</v>
      </c>
      <c r="P11" s="28">
        <v>2</v>
      </c>
      <c r="Q11" s="28"/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44</v>
      </c>
      <c r="D12" s="53">
        <f>D11/$A$28*100</f>
        <v>100</v>
      </c>
      <c r="E12" s="33">
        <v>40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1</v>
      </c>
      <c r="O12" s="28">
        <v>3</v>
      </c>
      <c r="P12" s="28">
        <v>2</v>
      </c>
      <c r="Q12" s="28"/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39</v>
      </c>
      <c r="D13" s="33"/>
      <c r="E13" s="33">
        <v>40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1</v>
      </c>
      <c r="O13" s="28">
        <v>3</v>
      </c>
      <c r="P13" s="28">
        <v>2</v>
      </c>
      <c r="Q13" s="28"/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40</v>
      </c>
      <c r="D14" s="33"/>
      <c r="E14" s="33">
        <v>41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28">
        <v>3</v>
      </c>
      <c r="N14" s="28">
        <v>1</v>
      </c>
      <c r="O14" s="28">
        <v>3</v>
      </c>
      <c r="P14" s="28">
        <v>2</v>
      </c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45</v>
      </c>
      <c r="D15" s="33"/>
      <c r="E15" s="33">
        <v>41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45</v>
      </c>
      <c r="D16" s="33"/>
      <c r="E16" s="33">
        <v>43</v>
      </c>
      <c r="F16" s="42"/>
      <c r="G16" s="111" t="s">
        <v>83</v>
      </c>
      <c r="H16" s="112"/>
      <c r="I16" s="112"/>
      <c r="J16" s="113"/>
      <c r="K16" s="71">
        <f>K15*$H$7/100</f>
        <v>3</v>
      </c>
      <c r="L16" s="71">
        <f aca="true" t="shared" si="1" ref="L16:Y16">L15*$H$7/100</f>
        <v>3</v>
      </c>
      <c r="M16" s="71">
        <f t="shared" si="1"/>
        <v>3</v>
      </c>
      <c r="N16" s="71">
        <f t="shared" si="1"/>
        <v>1</v>
      </c>
      <c r="O16" s="71">
        <f t="shared" si="1"/>
        <v>3</v>
      </c>
      <c r="P16" s="71">
        <f t="shared" si="1"/>
        <v>2</v>
      </c>
      <c r="Q16" s="71"/>
      <c r="R16" s="71"/>
      <c r="S16" s="71"/>
      <c r="T16" s="71"/>
      <c r="U16" s="71"/>
      <c r="V16" s="71"/>
      <c r="W16" s="71">
        <f t="shared" si="1"/>
        <v>3</v>
      </c>
      <c r="X16" s="71">
        <f t="shared" si="1"/>
        <v>3</v>
      </c>
      <c r="Y16" s="71">
        <f t="shared" si="1"/>
        <v>3</v>
      </c>
    </row>
    <row r="17" spans="1:25" ht="15">
      <c r="A17" s="11">
        <v>7</v>
      </c>
      <c r="B17" s="6" t="s">
        <v>132</v>
      </c>
      <c r="C17" s="33">
        <v>44</v>
      </c>
      <c r="D17" s="33"/>
      <c r="E17" s="33">
        <v>41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44</v>
      </c>
      <c r="D18" s="33"/>
      <c r="E18" s="33">
        <v>40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45</v>
      </c>
      <c r="D19" s="33"/>
      <c r="E19" s="33">
        <v>41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43</v>
      </c>
      <c r="D20" s="33"/>
      <c r="E20" s="33">
        <v>41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45</v>
      </c>
      <c r="D21" s="33"/>
      <c r="E21" s="33">
        <v>41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45</v>
      </c>
      <c r="D22" s="33"/>
      <c r="E22" s="33">
        <v>40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39</v>
      </c>
      <c r="D23" s="33"/>
      <c r="E23" s="33">
        <v>40</v>
      </c>
      <c r="F23" s="51"/>
      <c r="G23" s="44"/>
      <c r="H23" s="86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45</v>
      </c>
      <c r="D24" s="33"/>
      <c r="E24" s="33">
        <v>40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45</v>
      </c>
      <c r="D25" s="33"/>
      <c r="E25" s="33">
        <v>40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43</v>
      </c>
      <c r="D26" s="33"/>
      <c r="E26" s="33">
        <v>41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40</v>
      </c>
      <c r="D27" s="33"/>
      <c r="E27" s="33">
        <v>41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39</v>
      </c>
      <c r="D28" s="33"/>
      <c r="E28" s="33">
        <v>40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40"/>
  <sheetViews>
    <sheetView tabSelected="1" zoomScale="87" zoomScaleNormal="87" workbookViewId="0" topLeftCell="A1">
      <selection activeCell="M10" sqref="M10:R14"/>
    </sheetView>
  </sheetViews>
  <sheetFormatPr defaultColWidth="9.140625" defaultRowHeight="15"/>
  <cols>
    <col min="10" max="10" width="14.281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183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184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185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100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89">
        <v>3</v>
      </c>
      <c r="N10" s="89">
        <v>1</v>
      </c>
      <c r="O10" s="89">
        <v>3</v>
      </c>
      <c r="P10" s="89">
        <v>2</v>
      </c>
      <c r="Q10" s="89"/>
      <c r="R10" s="89">
        <v>3</v>
      </c>
      <c r="S10" s="28"/>
      <c r="T10" s="28"/>
      <c r="U10" s="28"/>
      <c r="V10" s="28"/>
      <c r="W10" s="89">
        <v>3</v>
      </c>
      <c r="X10" s="89">
        <v>3</v>
      </c>
      <c r="Y10" s="89">
        <v>3</v>
      </c>
    </row>
    <row r="11" spans="1:25" ht="15.6">
      <c r="A11" s="11">
        <v>1</v>
      </c>
      <c r="B11" s="6" t="s">
        <v>126</v>
      </c>
      <c r="C11" s="33">
        <v>48</v>
      </c>
      <c r="D11" s="53">
        <f>COUNTIF(C11:C28,"&gt;="&amp;D10)</f>
        <v>18</v>
      </c>
      <c r="E11" s="33">
        <v>47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89">
        <v>3</v>
      </c>
      <c r="N11" s="89">
        <v>1</v>
      </c>
      <c r="O11" s="89">
        <v>3</v>
      </c>
      <c r="P11" s="89">
        <v>2</v>
      </c>
      <c r="Q11" s="89"/>
      <c r="R11" s="89">
        <v>3</v>
      </c>
      <c r="S11" s="28"/>
      <c r="T11" s="28"/>
      <c r="U11" s="28"/>
      <c r="V11" s="28"/>
      <c r="W11" s="89">
        <v>3</v>
      </c>
      <c r="X11" s="89">
        <v>3</v>
      </c>
      <c r="Y11" s="89">
        <v>3</v>
      </c>
    </row>
    <row r="12" spans="1:25" ht="15.6">
      <c r="A12" s="11">
        <v>2</v>
      </c>
      <c r="B12" s="6" t="s">
        <v>127</v>
      </c>
      <c r="C12" s="33">
        <v>42</v>
      </c>
      <c r="D12" s="53">
        <f>D11/$A$28*100</f>
        <v>100</v>
      </c>
      <c r="E12" s="33">
        <v>40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89">
        <v>3</v>
      </c>
      <c r="N12" s="89">
        <v>1</v>
      </c>
      <c r="O12" s="89">
        <v>3</v>
      </c>
      <c r="P12" s="89">
        <v>2</v>
      </c>
      <c r="Q12" s="89"/>
      <c r="R12" s="89">
        <v>3</v>
      </c>
      <c r="S12" s="28"/>
      <c r="T12" s="28"/>
      <c r="U12" s="28"/>
      <c r="V12" s="28"/>
      <c r="W12" s="89">
        <v>3</v>
      </c>
      <c r="X12" s="89">
        <v>3</v>
      </c>
      <c r="Y12" s="89">
        <v>3</v>
      </c>
    </row>
    <row r="13" spans="1:25" ht="15.6">
      <c r="A13" s="11">
        <v>3</v>
      </c>
      <c r="B13" s="6" t="s">
        <v>128</v>
      </c>
      <c r="C13" s="33">
        <v>43</v>
      </c>
      <c r="D13" s="33"/>
      <c r="E13" s="33">
        <v>44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89">
        <v>3</v>
      </c>
      <c r="N13" s="89">
        <v>1</v>
      </c>
      <c r="O13" s="89">
        <v>3</v>
      </c>
      <c r="P13" s="89">
        <v>2</v>
      </c>
      <c r="Q13" s="89"/>
      <c r="R13" s="89">
        <v>3</v>
      </c>
      <c r="S13" s="28"/>
      <c r="T13" s="28"/>
      <c r="U13" s="28"/>
      <c r="V13" s="28"/>
      <c r="W13" s="89">
        <v>3</v>
      </c>
      <c r="X13" s="89">
        <v>3</v>
      </c>
      <c r="Y13" s="89">
        <v>3</v>
      </c>
    </row>
    <row r="14" spans="1:25" ht="15.6">
      <c r="A14" s="11">
        <v>4</v>
      </c>
      <c r="B14" s="6" t="s">
        <v>129</v>
      </c>
      <c r="C14" s="33">
        <v>41</v>
      </c>
      <c r="D14" s="33"/>
      <c r="E14" s="33">
        <v>43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89">
        <v>3</v>
      </c>
      <c r="N14" s="89">
        <v>1</v>
      </c>
      <c r="O14" s="89">
        <v>3</v>
      </c>
      <c r="P14" s="89">
        <v>2</v>
      </c>
      <c r="Q14" s="89"/>
      <c r="R14" s="89">
        <v>3</v>
      </c>
      <c r="S14" s="28"/>
      <c r="T14" s="28"/>
      <c r="U14" s="28"/>
      <c r="V14" s="28"/>
      <c r="W14" s="89">
        <v>3</v>
      </c>
      <c r="X14" s="89">
        <v>3</v>
      </c>
      <c r="Y14" s="89">
        <v>3</v>
      </c>
    </row>
    <row r="15" spans="1:25" ht="15.6">
      <c r="A15" s="11">
        <v>5</v>
      </c>
      <c r="B15" s="6" t="s">
        <v>130</v>
      </c>
      <c r="C15" s="33">
        <v>46</v>
      </c>
      <c r="D15" s="33"/>
      <c r="E15" s="33">
        <v>45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>
        <f aca="true" t="shared" si="1" ref="R15">AVERAGE(R10:R14)</f>
        <v>3</v>
      </c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47</v>
      </c>
      <c r="D16" s="33"/>
      <c r="E16" s="33">
        <v>46</v>
      </c>
      <c r="F16" s="42"/>
      <c r="G16" s="111" t="s">
        <v>83</v>
      </c>
      <c r="H16" s="112"/>
      <c r="I16" s="112"/>
      <c r="J16" s="113"/>
      <c r="K16" s="71">
        <f>K15*$H$7/100</f>
        <v>3</v>
      </c>
      <c r="L16" s="71">
        <f aca="true" t="shared" si="2" ref="L16:Y16">L15*$H$7/100</f>
        <v>3</v>
      </c>
      <c r="M16" s="71">
        <f t="shared" si="2"/>
        <v>3</v>
      </c>
      <c r="N16" s="71">
        <f t="shared" si="2"/>
        <v>1</v>
      </c>
      <c r="O16" s="71">
        <f t="shared" si="2"/>
        <v>3</v>
      </c>
      <c r="P16" s="71">
        <f t="shared" si="2"/>
        <v>2</v>
      </c>
      <c r="Q16" s="71"/>
      <c r="R16" s="71">
        <f aca="true" t="shared" si="3" ref="R16">R15*$H$7/100</f>
        <v>3</v>
      </c>
      <c r="S16" s="71"/>
      <c r="T16" s="71"/>
      <c r="U16" s="71"/>
      <c r="V16" s="71"/>
      <c r="W16" s="71">
        <f t="shared" si="2"/>
        <v>3</v>
      </c>
      <c r="X16" s="71">
        <f t="shared" si="2"/>
        <v>3</v>
      </c>
      <c r="Y16" s="71">
        <f t="shared" si="2"/>
        <v>3</v>
      </c>
    </row>
    <row r="17" spans="1:25" ht="15">
      <c r="A17" s="11">
        <v>7</v>
      </c>
      <c r="B17" s="6" t="s">
        <v>132</v>
      </c>
      <c r="C17" s="33">
        <v>43</v>
      </c>
      <c r="D17" s="33"/>
      <c r="E17" s="33">
        <v>41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42</v>
      </c>
      <c r="D18" s="33"/>
      <c r="E18" s="33">
        <v>44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46</v>
      </c>
      <c r="D19" s="33"/>
      <c r="E19" s="33">
        <v>47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42</v>
      </c>
      <c r="D20" s="33"/>
      <c r="E20" s="33">
        <v>41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47</v>
      </c>
      <c r="D21" s="33"/>
      <c r="E21" s="33">
        <v>48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45</v>
      </c>
      <c r="D22" s="33"/>
      <c r="E22" s="33">
        <v>46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43</v>
      </c>
      <c r="D23" s="33"/>
      <c r="E23" s="33">
        <v>40</v>
      </c>
      <c r="F23" s="51"/>
      <c r="G23" s="44"/>
      <c r="H23" s="86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46</v>
      </c>
      <c r="D24" s="33"/>
      <c r="E24" s="33">
        <v>47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45</v>
      </c>
      <c r="D25" s="33"/>
      <c r="E25" s="33">
        <v>47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43</v>
      </c>
      <c r="D26" s="33"/>
      <c r="E26" s="33">
        <v>42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45</v>
      </c>
      <c r="D27" s="33"/>
      <c r="E27" s="33">
        <v>41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42</v>
      </c>
      <c r="D28" s="33"/>
      <c r="E28" s="33">
        <v>41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40"/>
  <sheetViews>
    <sheetView workbookViewId="0" topLeftCell="K1">
      <selection activeCell="R10" sqref="R10:R16"/>
    </sheetView>
  </sheetViews>
  <sheetFormatPr defaultColWidth="9.140625" defaultRowHeight="15"/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186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187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185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94.44444444444444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97.22222222222223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36"/>
      <c r="E8" s="3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49"/>
      <c r="G9" s="37"/>
      <c r="H9" s="40"/>
      <c r="I9" s="40"/>
      <c r="J9" s="41"/>
      <c r="K9" s="38" t="s">
        <v>82</v>
      </c>
      <c r="L9" s="87"/>
      <c r="M9" s="88"/>
      <c r="N9" s="88"/>
      <c r="O9" s="88"/>
      <c r="P9" s="88"/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1</v>
      </c>
      <c r="O10" s="28">
        <v>3</v>
      </c>
      <c r="P10" s="28">
        <v>2</v>
      </c>
      <c r="Q10" s="28"/>
      <c r="R10" s="28">
        <v>3</v>
      </c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45</v>
      </c>
      <c r="D11" s="53">
        <f>COUNTIF(C11:C28,"&gt;="&amp;D10)</f>
        <v>18</v>
      </c>
      <c r="E11" s="33">
        <v>37</v>
      </c>
      <c r="F11" s="53">
        <f>COUNTIF(E11:E28,"&gt;="&amp;F10)</f>
        <v>17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1</v>
      </c>
      <c r="O11" s="28">
        <v>3</v>
      </c>
      <c r="P11" s="28">
        <v>2</v>
      </c>
      <c r="Q11" s="28"/>
      <c r="R11" s="28">
        <v>3</v>
      </c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37</v>
      </c>
      <c r="D12" s="53">
        <f>D11/$A$28*100</f>
        <v>100</v>
      </c>
      <c r="E12" s="33">
        <v>35</v>
      </c>
      <c r="F12" s="53">
        <f>F11/$A$28*100</f>
        <v>94.44444444444444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1</v>
      </c>
      <c r="O12" s="28">
        <v>3</v>
      </c>
      <c r="P12" s="28">
        <v>2</v>
      </c>
      <c r="Q12" s="28"/>
      <c r="R12" s="28">
        <v>3</v>
      </c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38</v>
      </c>
      <c r="D13" s="33"/>
      <c r="E13" s="33">
        <v>35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1</v>
      </c>
      <c r="O13" s="28">
        <v>3</v>
      </c>
      <c r="P13" s="28">
        <v>2</v>
      </c>
      <c r="Q13" s="28"/>
      <c r="R13" s="28">
        <v>3</v>
      </c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43</v>
      </c>
      <c r="D14" s="33"/>
      <c r="E14" s="33">
        <v>38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28">
        <v>3</v>
      </c>
      <c r="N14" s="28">
        <v>1</v>
      </c>
      <c r="O14" s="28">
        <v>3</v>
      </c>
      <c r="P14" s="28">
        <v>2</v>
      </c>
      <c r="Q14" s="28"/>
      <c r="R14" s="28">
        <v>3</v>
      </c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46</v>
      </c>
      <c r="D15" s="33"/>
      <c r="E15" s="33">
        <v>45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1</v>
      </c>
      <c r="O15" s="23">
        <f t="shared" si="0"/>
        <v>3</v>
      </c>
      <c r="P15" s="23">
        <f t="shared" si="0"/>
        <v>2</v>
      </c>
      <c r="Q15" s="23"/>
      <c r="R15" s="23">
        <f aca="true" t="shared" si="1" ref="R15">AVERAGE(R10:R14)</f>
        <v>3</v>
      </c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44</v>
      </c>
      <c r="D16" s="33"/>
      <c r="E16" s="33">
        <v>38</v>
      </c>
      <c r="F16" s="42"/>
      <c r="G16" s="111" t="s">
        <v>83</v>
      </c>
      <c r="H16" s="112"/>
      <c r="I16" s="112"/>
      <c r="J16" s="113"/>
      <c r="K16" s="71">
        <f>K15*$H$7/100</f>
        <v>2.916666666666667</v>
      </c>
      <c r="L16" s="71">
        <f aca="true" t="shared" si="2" ref="L16:Y16">L15*$H$7/100</f>
        <v>2.916666666666667</v>
      </c>
      <c r="M16" s="71">
        <f t="shared" si="2"/>
        <v>2.916666666666667</v>
      </c>
      <c r="N16" s="71">
        <f t="shared" si="2"/>
        <v>0.9722222222222223</v>
      </c>
      <c r="O16" s="71">
        <f t="shared" si="2"/>
        <v>2.916666666666667</v>
      </c>
      <c r="P16" s="71">
        <f t="shared" si="2"/>
        <v>1.9444444444444446</v>
      </c>
      <c r="Q16" s="71"/>
      <c r="R16" s="71">
        <f aca="true" t="shared" si="3" ref="R16">R15*$H$7/100</f>
        <v>2.916666666666667</v>
      </c>
      <c r="S16" s="71"/>
      <c r="T16" s="71"/>
      <c r="U16" s="71"/>
      <c r="V16" s="71"/>
      <c r="W16" s="71">
        <f t="shared" si="2"/>
        <v>2.916666666666667</v>
      </c>
      <c r="X16" s="71">
        <f t="shared" si="2"/>
        <v>2.916666666666667</v>
      </c>
      <c r="Y16" s="71">
        <f t="shared" si="2"/>
        <v>2.916666666666667</v>
      </c>
    </row>
    <row r="17" spans="1:25" ht="15">
      <c r="A17" s="11">
        <v>7</v>
      </c>
      <c r="B17" s="6" t="s">
        <v>132</v>
      </c>
      <c r="C17" s="33">
        <v>46</v>
      </c>
      <c r="D17" s="33"/>
      <c r="E17" s="33">
        <v>35</v>
      </c>
      <c r="F17" s="50"/>
      <c r="G17" s="121"/>
      <c r="H17" s="122"/>
      <c r="I17" s="122"/>
      <c r="J17" s="122"/>
      <c r="K17" s="43"/>
      <c r="L17" s="43"/>
      <c r="M17" s="4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46</v>
      </c>
      <c r="D18" s="33"/>
      <c r="E18" s="33">
        <v>45</v>
      </c>
      <c r="F18" s="51"/>
      <c r="G18" s="44"/>
      <c r="H18" s="44"/>
      <c r="I18" s="44"/>
      <c r="J18" s="43"/>
      <c r="K18" s="43"/>
      <c r="L18" s="43"/>
      <c r="M18" s="4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44</v>
      </c>
      <c r="D19" s="33"/>
      <c r="E19" s="33">
        <v>37</v>
      </c>
      <c r="F19" s="42"/>
      <c r="G19" s="123"/>
      <c r="H19" s="124"/>
      <c r="I19" s="125"/>
      <c r="J19" s="43"/>
      <c r="K19" s="43"/>
      <c r="L19" s="43"/>
      <c r="M19" s="4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37</v>
      </c>
      <c r="D20" s="33"/>
      <c r="E20" s="33">
        <v>35</v>
      </c>
      <c r="F20" s="33"/>
      <c r="G20" s="30"/>
      <c r="H20" s="119"/>
      <c r="I20" s="120"/>
      <c r="J20" s="43"/>
      <c r="K20" s="45"/>
      <c r="L20" s="43"/>
      <c r="M20" s="4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48</v>
      </c>
      <c r="D21" s="33"/>
      <c r="E21" s="33">
        <v>48</v>
      </c>
      <c r="F21" s="33"/>
      <c r="G21" s="30"/>
      <c r="H21" s="119"/>
      <c r="I21" s="120"/>
      <c r="J21" s="43"/>
      <c r="K21" s="43"/>
      <c r="L21" s="43"/>
      <c r="M21" s="4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43</v>
      </c>
      <c r="D22" s="33"/>
      <c r="E22" s="33">
        <v>38</v>
      </c>
      <c r="F22" s="51"/>
      <c r="G22" s="44"/>
      <c r="H22" s="44"/>
      <c r="I22" s="44"/>
      <c r="J22" s="43"/>
      <c r="K22" s="43"/>
      <c r="L22" s="43"/>
      <c r="M22" s="4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38</v>
      </c>
      <c r="D23" s="33"/>
      <c r="E23" s="33">
        <v>25</v>
      </c>
      <c r="F23" s="51"/>
      <c r="G23" s="44"/>
      <c r="H23" s="86"/>
      <c r="I23" s="44"/>
      <c r="J23" s="43"/>
      <c r="K23" s="43"/>
      <c r="L23" s="43"/>
      <c r="M23" s="4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42</v>
      </c>
      <c r="D24" s="33"/>
      <c r="E24" s="33">
        <v>40</v>
      </c>
      <c r="F24" s="51"/>
      <c r="G24" s="11"/>
      <c r="H24" s="34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42</v>
      </c>
      <c r="D25" s="33"/>
      <c r="E25" s="33">
        <v>40</v>
      </c>
      <c r="F25" s="51"/>
      <c r="G25" s="11"/>
      <c r="H25" s="34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44</v>
      </c>
      <c r="D26" s="33"/>
      <c r="E26" s="33">
        <v>37</v>
      </c>
      <c r="F26" s="51"/>
      <c r="G26" s="11"/>
      <c r="H26" s="34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42</v>
      </c>
      <c r="D27" s="33"/>
      <c r="E27" s="33">
        <v>41</v>
      </c>
      <c r="F27" s="51"/>
      <c r="G27" s="11"/>
      <c r="H27" s="34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41</v>
      </c>
      <c r="D28" s="33"/>
      <c r="E28" s="33">
        <v>30</v>
      </c>
      <c r="F28" s="51"/>
      <c r="G28" s="11"/>
      <c r="H28" s="34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2"/>
  <sheetViews>
    <sheetView zoomScale="85" zoomScaleNormal="85" workbookViewId="0" topLeftCell="O1">
      <selection activeCell="K16" sqref="K16:Y16"/>
    </sheetView>
  </sheetViews>
  <sheetFormatPr defaultColWidth="10.28125" defaultRowHeight="15"/>
  <cols>
    <col min="1" max="1" width="12.7109375" style="11" customWidth="1"/>
    <col min="2" max="3" width="15.140625" style="11" bestFit="1" customWidth="1"/>
    <col min="4" max="4" width="15.140625" style="11" customWidth="1"/>
    <col min="5" max="5" width="12.8515625" style="11" bestFit="1" customWidth="1"/>
    <col min="6" max="6" width="12.8515625" style="11" customWidth="1"/>
    <col min="7" max="7" width="21.8515625" style="11" customWidth="1"/>
    <col min="8" max="8" width="10.7109375" style="11" customWidth="1"/>
    <col min="9" max="9" width="14.00390625" style="11" customWidth="1"/>
    <col min="10" max="10" width="17.140625" style="1" customWidth="1"/>
    <col min="11" max="11" width="12.57421875" style="1" customWidth="1"/>
    <col min="12" max="12" width="7.7109375" style="1" customWidth="1"/>
    <col min="13" max="13" width="6.8515625" style="1" customWidth="1"/>
    <col min="14" max="249" width="8.8515625" style="1" customWidth="1"/>
    <col min="250" max="250" width="24.7109375" style="1" customWidth="1"/>
    <col min="251" max="251" width="6.00390625" style="1" bestFit="1" customWidth="1"/>
    <col min="252" max="255" width="5.8515625" style="1" bestFit="1" customWidth="1"/>
    <col min="256" max="256" width="6.57421875" style="1" bestFit="1" customWidth="1"/>
    <col min="257" max="257" width="7.00390625" style="1" customWidth="1"/>
    <col min="258" max="16384" width="10.28125" style="1" customWidth="1"/>
  </cols>
  <sheetData>
    <row r="1" spans="1:16" ht="20.1" customHeight="1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1" customHeight="1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</row>
    <row r="3" spans="1:25" ht="43.2">
      <c r="A3" s="93" t="s">
        <v>123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32.55" customHeight="1">
      <c r="A4" s="93" t="s">
        <v>124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20.1" customHeight="1">
      <c r="A5" s="93" t="s">
        <v>125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2:25" ht="20.1" customHeight="1"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2:25" ht="42.75" customHeight="1" thickBot="1"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97.22222222222223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2:16" ht="25.05" customHeight="1">
      <c r="B8" s="12" t="s">
        <v>3</v>
      </c>
      <c r="C8" s="16" t="s">
        <v>4</v>
      </c>
      <c r="D8" s="36"/>
      <c r="E8" s="3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</row>
    <row r="9" spans="2:25" ht="25.05" customHeight="1">
      <c r="B9" s="12" t="s">
        <v>5</v>
      </c>
      <c r="C9" s="16" t="s">
        <v>75</v>
      </c>
      <c r="D9" s="16"/>
      <c r="E9" s="16" t="s">
        <v>75</v>
      </c>
      <c r="F9" s="49"/>
      <c r="G9" s="37"/>
      <c r="H9" s="40"/>
      <c r="I9" s="40"/>
      <c r="J9" s="41"/>
      <c r="K9" s="38" t="s">
        <v>82</v>
      </c>
      <c r="L9" s="38" t="s">
        <v>89</v>
      </c>
      <c r="M9" s="39" t="s">
        <v>97</v>
      </c>
      <c r="N9" s="39" t="s">
        <v>98</v>
      </c>
      <c r="O9" s="39" t="s">
        <v>99</v>
      </c>
      <c r="P9" s="39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2:25" ht="25.05" customHeight="1"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2</v>
      </c>
      <c r="M10" s="89">
        <v>3</v>
      </c>
      <c r="N10" s="89"/>
      <c r="O10" s="89">
        <v>2</v>
      </c>
      <c r="P10" s="89">
        <v>1</v>
      </c>
      <c r="Q10" s="89"/>
      <c r="R10" s="89"/>
      <c r="S10" s="89">
        <v>2</v>
      </c>
      <c r="T10" s="89"/>
      <c r="U10" s="89">
        <v>3</v>
      </c>
      <c r="V10" s="89">
        <v>3</v>
      </c>
      <c r="W10" s="89">
        <v>3</v>
      </c>
      <c r="X10" s="89">
        <v>3</v>
      </c>
      <c r="Y10" s="89">
        <v>3</v>
      </c>
    </row>
    <row r="11" spans="1:25" ht="25.05" customHeight="1">
      <c r="A11" s="11">
        <v>1</v>
      </c>
      <c r="B11" s="6" t="s">
        <v>126</v>
      </c>
      <c r="C11" s="33">
        <v>36</v>
      </c>
      <c r="D11" s="53">
        <f>COUNTIF(C11:C28,"&gt;="&amp;D10)</f>
        <v>17</v>
      </c>
      <c r="E11" s="33">
        <v>35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2</v>
      </c>
      <c r="M11" s="89">
        <v>3</v>
      </c>
      <c r="N11" s="89"/>
      <c r="O11" s="89">
        <v>2</v>
      </c>
      <c r="P11" s="89">
        <v>1</v>
      </c>
      <c r="Q11" s="89"/>
      <c r="R11" s="89"/>
      <c r="S11" s="89">
        <v>2</v>
      </c>
      <c r="T11" s="89"/>
      <c r="U11" s="89">
        <v>3</v>
      </c>
      <c r="V11" s="89">
        <v>3</v>
      </c>
      <c r="W11" s="89">
        <v>3</v>
      </c>
      <c r="X11" s="89">
        <v>3</v>
      </c>
      <c r="Y11" s="89">
        <v>3</v>
      </c>
    </row>
    <row r="12" spans="1:25" ht="25.05" customHeight="1">
      <c r="A12" s="11">
        <v>2</v>
      </c>
      <c r="B12" s="6" t="s">
        <v>127</v>
      </c>
      <c r="C12" s="33">
        <v>36</v>
      </c>
      <c r="D12" s="53">
        <f>D11/$A$28*100</f>
        <v>94.44444444444444</v>
      </c>
      <c r="E12" s="33">
        <v>36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2</v>
      </c>
      <c r="M12" s="89">
        <v>3</v>
      </c>
      <c r="N12" s="89"/>
      <c r="O12" s="89">
        <v>2</v>
      </c>
      <c r="P12" s="89">
        <v>1</v>
      </c>
      <c r="Q12" s="89"/>
      <c r="R12" s="89"/>
      <c r="S12" s="89">
        <v>2</v>
      </c>
      <c r="T12" s="89"/>
      <c r="U12" s="89">
        <v>3</v>
      </c>
      <c r="V12" s="89">
        <v>3</v>
      </c>
      <c r="W12" s="89">
        <v>3</v>
      </c>
      <c r="X12" s="89">
        <v>3</v>
      </c>
      <c r="Y12" s="89">
        <v>3</v>
      </c>
    </row>
    <row r="13" spans="1:25" ht="25.05" customHeight="1">
      <c r="A13" s="11">
        <v>3</v>
      </c>
      <c r="B13" s="6" t="s">
        <v>128</v>
      </c>
      <c r="C13" s="33">
        <v>34</v>
      </c>
      <c r="D13" s="33"/>
      <c r="E13" s="33">
        <v>42</v>
      </c>
      <c r="F13" s="33"/>
      <c r="G13" s="22" t="s">
        <v>73</v>
      </c>
      <c r="H13" s="31"/>
      <c r="I13" s="31"/>
      <c r="J13" s="31"/>
      <c r="K13" s="21">
        <v>3</v>
      </c>
      <c r="L13" s="3">
        <v>2</v>
      </c>
      <c r="M13" s="89">
        <v>3</v>
      </c>
      <c r="N13" s="89"/>
      <c r="O13" s="89">
        <v>2</v>
      </c>
      <c r="P13" s="89">
        <v>1</v>
      </c>
      <c r="Q13" s="89"/>
      <c r="R13" s="89"/>
      <c r="S13" s="89">
        <v>2</v>
      </c>
      <c r="T13" s="89"/>
      <c r="U13" s="89">
        <v>3</v>
      </c>
      <c r="V13" s="89">
        <v>3</v>
      </c>
      <c r="W13" s="89">
        <v>3</v>
      </c>
      <c r="X13" s="89">
        <v>3</v>
      </c>
      <c r="Y13" s="89">
        <v>3</v>
      </c>
    </row>
    <row r="14" spans="1:25" ht="25.05" customHeight="1">
      <c r="A14" s="11">
        <v>4</v>
      </c>
      <c r="B14" s="6" t="s">
        <v>129</v>
      </c>
      <c r="C14" s="33">
        <v>32</v>
      </c>
      <c r="D14" s="33"/>
      <c r="E14" s="33">
        <v>28</v>
      </c>
      <c r="F14" s="33"/>
      <c r="G14" s="22" t="s">
        <v>74</v>
      </c>
      <c r="H14" s="31"/>
      <c r="I14" s="31"/>
      <c r="J14" s="31"/>
      <c r="K14" s="21">
        <v>3</v>
      </c>
      <c r="L14" s="3">
        <v>2</v>
      </c>
      <c r="M14" s="89">
        <v>3</v>
      </c>
      <c r="N14" s="89"/>
      <c r="O14" s="89">
        <v>2</v>
      </c>
      <c r="P14" s="89">
        <v>1</v>
      </c>
      <c r="Q14" s="89"/>
      <c r="R14" s="89"/>
      <c r="S14" s="89">
        <v>2</v>
      </c>
      <c r="T14" s="89"/>
      <c r="U14" s="89">
        <v>3</v>
      </c>
      <c r="V14" s="89">
        <v>3</v>
      </c>
      <c r="W14" s="89">
        <v>3</v>
      </c>
      <c r="X14" s="89">
        <v>3</v>
      </c>
      <c r="Y14" s="89">
        <v>3</v>
      </c>
    </row>
    <row r="15" spans="1:25" ht="25.05" customHeight="1">
      <c r="A15" s="11">
        <v>5</v>
      </c>
      <c r="B15" s="6" t="s">
        <v>130</v>
      </c>
      <c r="C15" s="33">
        <v>36</v>
      </c>
      <c r="D15" s="33"/>
      <c r="E15" s="33">
        <v>50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2</v>
      </c>
      <c r="M15" s="23">
        <f t="shared" si="0"/>
        <v>3</v>
      </c>
      <c r="N15" s="23"/>
      <c r="O15" s="23">
        <f t="shared" si="0"/>
        <v>2</v>
      </c>
      <c r="P15" s="23">
        <f t="shared" si="0"/>
        <v>1</v>
      </c>
      <c r="Q15" s="23"/>
      <c r="R15" s="23"/>
      <c r="S15" s="23">
        <f t="shared" si="0"/>
        <v>2</v>
      </c>
      <c r="T15" s="23"/>
      <c r="U15" s="23">
        <f t="shared" si="0"/>
        <v>3</v>
      </c>
      <c r="V15" s="23">
        <f t="shared" si="0"/>
        <v>3</v>
      </c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25.05" customHeight="1">
      <c r="A16" s="11">
        <v>6</v>
      </c>
      <c r="B16" s="6" t="s">
        <v>131</v>
      </c>
      <c r="C16" s="33">
        <v>37</v>
      </c>
      <c r="D16" s="33"/>
      <c r="E16" s="33">
        <v>42</v>
      </c>
      <c r="F16" s="42"/>
      <c r="G16" s="111" t="s">
        <v>83</v>
      </c>
      <c r="H16" s="112"/>
      <c r="I16" s="112"/>
      <c r="J16" s="113"/>
      <c r="K16" s="71">
        <f>K15*$H$7/100</f>
        <v>2.916666666666667</v>
      </c>
      <c r="L16" s="71">
        <f aca="true" t="shared" si="1" ref="L16:Y16">L15*$H$7/100</f>
        <v>1.9444444444444446</v>
      </c>
      <c r="M16" s="71">
        <f t="shared" si="1"/>
        <v>2.916666666666667</v>
      </c>
      <c r="N16" s="71"/>
      <c r="O16" s="71">
        <f t="shared" si="1"/>
        <v>1.9444444444444446</v>
      </c>
      <c r="P16" s="71">
        <f t="shared" si="1"/>
        <v>0.9722222222222223</v>
      </c>
      <c r="Q16" s="71"/>
      <c r="R16" s="71"/>
      <c r="S16" s="71">
        <f t="shared" si="1"/>
        <v>1.9444444444444446</v>
      </c>
      <c r="T16" s="71"/>
      <c r="U16" s="71">
        <f t="shared" si="1"/>
        <v>2.916666666666667</v>
      </c>
      <c r="V16" s="71">
        <f t="shared" si="1"/>
        <v>2.916666666666667</v>
      </c>
      <c r="W16" s="71">
        <f t="shared" si="1"/>
        <v>2.916666666666667</v>
      </c>
      <c r="X16" s="71">
        <f t="shared" si="1"/>
        <v>2.916666666666667</v>
      </c>
      <c r="Y16" s="71">
        <f t="shared" si="1"/>
        <v>2.916666666666667</v>
      </c>
    </row>
    <row r="17" spans="1:12" ht="15" customHeight="1">
      <c r="A17" s="11">
        <v>7</v>
      </c>
      <c r="B17" s="6" t="s">
        <v>132</v>
      </c>
      <c r="C17" s="33">
        <v>35</v>
      </c>
      <c r="D17" s="33"/>
      <c r="E17" s="33">
        <v>44</v>
      </c>
      <c r="F17" s="50"/>
      <c r="G17" s="121"/>
      <c r="H17" s="122"/>
      <c r="I17" s="122"/>
      <c r="J17" s="122"/>
      <c r="K17" s="43"/>
      <c r="L17" s="43"/>
    </row>
    <row r="18" spans="1:12" ht="25.05" customHeight="1">
      <c r="A18" s="11">
        <v>8</v>
      </c>
      <c r="B18" s="6" t="s">
        <v>133</v>
      </c>
      <c r="C18" s="33">
        <v>34</v>
      </c>
      <c r="D18" s="33"/>
      <c r="E18" s="33">
        <v>44</v>
      </c>
      <c r="F18" s="51"/>
      <c r="G18" s="44"/>
      <c r="H18" s="44"/>
      <c r="I18" s="44"/>
      <c r="J18" s="43"/>
      <c r="K18" s="43"/>
      <c r="L18" s="43"/>
    </row>
    <row r="19" spans="1:12" ht="25.05" customHeight="1">
      <c r="A19" s="11">
        <v>9</v>
      </c>
      <c r="B19" s="6" t="s">
        <v>134</v>
      </c>
      <c r="C19" s="33">
        <v>35</v>
      </c>
      <c r="D19" s="33"/>
      <c r="E19" s="33">
        <v>39</v>
      </c>
      <c r="F19" s="42"/>
      <c r="G19" s="123"/>
      <c r="H19" s="124"/>
      <c r="I19" s="125"/>
      <c r="J19" s="43"/>
      <c r="K19" s="43"/>
      <c r="L19" s="43"/>
    </row>
    <row r="20" spans="1:12" ht="25.05" customHeight="1">
      <c r="A20" s="11">
        <v>10</v>
      </c>
      <c r="B20" s="6" t="s">
        <v>135</v>
      </c>
      <c r="C20" s="33">
        <v>36</v>
      </c>
      <c r="D20" s="33"/>
      <c r="E20" s="33">
        <v>37</v>
      </c>
      <c r="F20" s="33"/>
      <c r="G20" s="30"/>
      <c r="H20" s="119"/>
      <c r="I20" s="120"/>
      <c r="J20" s="43"/>
      <c r="K20" s="45"/>
      <c r="L20" s="43"/>
    </row>
    <row r="21" spans="1:12" ht="25.05" customHeight="1">
      <c r="A21" s="11">
        <v>11</v>
      </c>
      <c r="B21" s="6" t="s">
        <v>136</v>
      </c>
      <c r="C21" s="33">
        <v>36</v>
      </c>
      <c r="D21" s="33"/>
      <c r="E21" s="33">
        <v>44</v>
      </c>
      <c r="F21" s="33"/>
      <c r="G21" s="30"/>
      <c r="H21" s="119"/>
      <c r="I21" s="120"/>
      <c r="J21" s="43"/>
      <c r="K21" s="43"/>
      <c r="L21" s="43"/>
    </row>
    <row r="22" spans="1:12" ht="25.05" customHeight="1">
      <c r="A22" s="11">
        <v>12</v>
      </c>
      <c r="B22" s="6" t="s">
        <v>137</v>
      </c>
      <c r="C22" s="33">
        <v>34</v>
      </c>
      <c r="D22" s="33"/>
      <c r="E22" s="33">
        <v>42</v>
      </c>
      <c r="F22" s="51"/>
      <c r="G22" s="44"/>
      <c r="H22" s="44"/>
      <c r="I22" s="44"/>
      <c r="J22" s="43"/>
      <c r="K22" s="43"/>
      <c r="L22" s="43"/>
    </row>
    <row r="23" spans="1:6" ht="25.05" customHeight="1">
      <c r="A23" s="11">
        <v>13</v>
      </c>
      <c r="B23" s="6" t="s">
        <v>138</v>
      </c>
      <c r="C23" s="33">
        <v>30</v>
      </c>
      <c r="D23" s="33"/>
      <c r="E23" s="33">
        <v>37</v>
      </c>
      <c r="F23" s="51"/>
    </row>
    <row r="24" spans="1:6" ht="25.05" customHeight="1">
      <c r="A24" s="11">
        <v>14</v>
      </c>
      <c r="B24" s="6" t="s">
        <v>139</v>
      </c>
      <c r="C24" s="33">
        <v>36</v>
      </c>
      <c r="D24" s="33"/>
      <c r="E24" s="33">
        <v>41</v>
      </c>
      <c r="F24" s="51"/>
    </row>
    <row r="25" spans="1:6" ht="25.05" customHeight="1">
      <c r="A25" s="11">
        <v>15</v>
      </c>
      <c r="B25" s="6" t="s">
        <v>140</v>
      </c>
      <c r="C25" s="33">
        <v>36</v>
      </c>
      <c r="D25" s="33"/>
      <c r="E25" s="33">
        <v>43</v>
      </c>
      <c r="F25" s="51"/>
    </row>
    <row r="26" spans="1:6" ht="25.05" customHeight="1">
      <c r="A26" s="11">
        <v>16</v>
      </c>
      <c r="B26" s="6" t="s">
        <v>141</v>
      </c>
      <c r="C26" s="33">
        <v>35</v>
      </c>
      <c r="D26" s="33"/>
      <c r="E26" s="33">
        <v>42</v>
      </c>
      <c r="F26" s="51"/>
    </row>
    <row r="27" spans="1:6" ht="25.05" customHeight="1">
      <c r="A27" s="11">
        <v>17</v>
      </c>
      <c r="B27" s="6" t="s">
        <v>142</v>
      </c>
      <c r="C27" s="33">
        <v>25</v>
      </c>
      <c r="D27" s="33"/>
      <c r="E27" s="33">
        <v>28</v>
      </c>
      <c r="F27" s="51"/>
    </row>
    <row r="28" spans="1:6" ht="25.05" customHeight="1">
      <c r="A28" s="11">
        <v>18</v>
      </c>
      <c r="B28" s="6" t="s">
        <v>143</v>
      </c>
      <c r="C28" s="33">
        <v>35</v>
      </c>
      <c r="D28" s="33"/>
      <c r="E28" s="33">
        <v>38</v>
      </c>
      <c r="F28" s="51"/>
    </row>
    <row r="29" ht="25.05" customHeight="1"/>
    <row r="30" ht="25.05" customHeight="1"/>
    <row r="31" ht="25.05" customHeight="1"/>
    <row r="32" ht="25.05" customHeight="1"/>
    <row r="33" ht="25.05" customHeight="1"/>
    <row r="34" ht="25.05" customHeight="1"/>
    <row r="35" ht="25.05" customHeight="1"/>
    <row r="36" ht="25.05" customHeight="1"/>
    <row r="37" ht="25.05" customHeight="1"/>
    <row r="38" ht="25.05" customHeight="1"/>
    <row r="39" ht="25.05" customHeight="1"/>
    <row r="40" ht="25.05" customHeight="1"/>
    <row r="41" ht="25.05" customHeight="1"/>
    <row r="42" ht="25.05" customHeight="1"/>
    <row r="43" ht="25.05" customHeight="1"/>
    <row r="44" ht="25.05" customHeight="1"/>
    <row r="45" ht="25.05" customHeight="1"/>
    <row r="46" ht="25.05" customHeight="1"/>
    <row r="47" ht="25.05" customHeight="1"/>
    <row r="48" ht="25.05" customHeight="1"/>
    <row r="49" ht="25.05" customHeight="1"/>
    <row r="50" ht="25.05" customHeight="1"/>
    <row r="51" ht="25.05" customHeight="1"/>
    <row r="52" ht="25.05" customHeight="1"/>
    <row r="53" ht="25.05" customHeight="1"/>
    <row r="54" ht="25.05" customHeight="1"/>
    <row r="55" ht="25.05" customHeight="1"/>
    <row r="56" ht="25.05" customHeight="1"/>
    <row r="57" ht="25.05" customHeight="1"/>
    <row r="58" ht="25.05" customHeight="1"/>
    <row r="59" ht="25.05" customHeight="1"/>
    <row r="60" ht="25.05" customHeight="1"/>
    <row r="61" ht="25.05" customHeight="1"/>
    <row r="62" ht="25.05" customHeight="1"/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  <row r="72" ht="25.05" customHeight="1"/>
    <row r="73" ht="25.05" customHeight="1"/>
    <row r="74" ht="25.05" customHeight="1"/>
    <row r="75" ht="25.05" customHeight="1"/>
    <row r="78" spans="1:12" ht="15">
      <c r="A78" s="18"/>
      <c r="B78" s="18"/>
      <c r="C78" s="18"/>
      <c r="D78" s="18"/>
      <c r="E78" s="18"/>
      <c r="F78" s="18"/>
      <c r="G78" s="18"/>
      <c r="H78" s="18"/>
      <c r="I78" s="18"/>
      <c r="J78"/>
      <c r="K78"/>
      <c r="L78"/>
    </row>
    <row r="79" spans="1:12" ht="15">
      <c r="A79" s="18"/>
      <c r="B79" s="18"/>
      <c r="C79" s="18"/>
      <c r="D79" s="18"/>
      <c r="E79" s="18"/>
      <c r="F79" s="18"/>
      <c r="G79" s="18"/>
      <c r="H79" s="18"/>
      <c r="I79" s="18"/>
      <c r="J79"/>
      <c r="K79"/>
      <c r="L79"/>
    </row>
    <row r="80" spans="1:12" ht="15">
      <c r="A80" s="18"/>
      <c r="B80" s="18"/>
      <c r="C80" s="18"/>
      <c r="D80" s="18"/>
      <c r="E80" s="18"/>
      <c r="F80" s="18"/>
      <c r="G80" s="18"/>
      <c r="H80" s="18"/>
      <c r="I80" s="18"/>
      <c r="J80"/>
      <c r="K80"/>
      <c r="L80"/>
    </row>
    <row r="81" spans="1:12" ht="15">
      <c r="A81" s="18"/>
      <c r="B81" s="18"/>
      <c r="C81" s="18"/>
      <c r="D81" s="18"/>
      <c r="E81" s="18"/>
      <c r="F81" s="18"/>
      <c r="G81" s="18"/>
      <c r="H81" s="18"/>
      <c r="I81" s="18"/>
      <c r="J81"/>
      <c r="K81"/>
      <c r="L81"/>
    </row>
    <row r="82" spans="1:12" ht="15">
      <c r="A82" s="18"/>
      <c r="B82" s="18"/>
      <c r="C82" s="18"/>
      <c r="D82" s="18"/>
      <c r="E82" s="18"/>
      <c r="F82" s="18"/>
      <c r="G82" s="18"/>
      <c r="H82" s="18"/>
      <c r="I82" s="18"/>
      <c r="J82"/>
      <c r="K82"/>
      <c r="L82"/>
    </row>
    <row r="83" spans="1:12" ht="15">
      <c r="A83" s="18"/>
      <c r="B83" s="18"/>
      <c r="C83" s="18"/>
      <c r="D83" s="18"/>
      <c r="E83" s="18"/>
      <c r="F83" s="18"/>
      <c r="G83" s="18"/>
      <c r="H83" s="18"/>
      <c r="I83" s="18"/>
      <c r="J83"/>
      <c r="K83"/>
      <c r="L83"/>
    </row>
    <row r="84" spans="1:12" s="2" customFormat="1" ht="15.6">
      <c r="A84" s="18"/>
      <c r="B84" s="18"/>
      <c r="C84" s="18"/>
      <c r="D84" s="18"/>
      <c r="E84" s="18"/>
      <c r="F84" s="18"/>
      <c r="G84" s="18"/>
      <c r="H84" s="18"/>
      <c r="I84" s="18"/>
      <c r="J84"/>
      <c r="K84"/>
      <c r="L84"/>
    </row>
    <row r="85" spans="1:12" ht="15">
      <c r="A85" s="18"/>
      <c r="B85" s="18"/>
      <c r="C85" s="18"/>
      <c r="D85" s="18"/>
      <c r="E85" s="18"/>
      <c r="F85" s="18"/>
      <c r="G85" s="18"/>
      <c r="H85" s="18"/>
      <c r="I85" s="18"/>
      <c r="J85"/>
      <c r="K85"/>
      <c r="L85"/>
    </row>
    <row r="86" spans="1:12" ht="15">
      <c r="A86" s="18"/>
      <c r="B86" s="18"/>
      <c r="C86" s="18"/>
      <c r="D86" s="18"/>
      <c r="E86" s="18"/>
      <c r="F86" s="18"/>
      <c r="G86" s="18"/>
      <c r="H86" s="18"/>
      <c r="I86" s="18"/>
      <c r="J86"/>
      <c r="K86"/>
      <c r="L86"/>
    </row>
    <row r="87" spans="1:12" ht="15">
      <c r="A87" s="18"/>
      <c r="B87" s="18"/>
      <c r="C87" s="18"/>
      <c r="D87" s="18"/>
      <c r="E87" s="18"/>
      <c r="F87" s="18"/>
      <c r="G87" s="18"/>
      <c r="H87" s="18"/>
      <c r="I87" s="18"/>
      <c r="J87"/>
      <c r="K87"/>
      <c r="L87"/>
    </row>
    <row r="88" spans="1:12" ht="15">
      <c r="A88" s="18"/>
      <c r="B88" s="18"/>
      <c r="C88" s="18"/>
      <c r="D88" s="18"/>
      <c r="E88" s="18"/>
      <c r="F88" s="18"/>
      <c r="G88" s="18"/>
      <c r="H88" s="18"/>
      <c r="I88" s="18"/>
      <c r="J88"/>
      <c r="K88"/>
      <c r="L88"/>
    </row>
    <row r="89" spans="1:12" ht="15">
      <c r="A89" s="18"/>
      <c r="B89" s="18"/>
      <c r="C89" s="18"/>
      <c r="D89" s="18"/>
      <c r="E89" s="18"/>
      <c r="F89" s="18"/>
      <c r="G89" s="18"/>
      <c r="H89" s="18"/>
      <c r="I89" s="18"/>
      <c r="J89"/>
      <c r="K89"/>
      <c r="L89"/>
    </row>
    <row r="90" spans="1:12" ht="15">
      <c r="A90" s="18"/>
      <c r="B90" s="18"/>
      <c r="C90" s="18"/>
      <c r="D90" s="18"/>
      <c r="E90" s="18"/>
      <c r="F90" s="18"/>
      <c r="G90" s="18"/>
      <c r="H90" s="18"/>
      <c r="I90" s="18"/>
      <c r="J90"/>
      <c r="K90"/>
      <c r="L90"/>
    </row>
    <row r="91" spans="1:12" s="2" customFormat="1" ht="15.6">
      <c r="A91" s="18"/>
      <c r="B91" s="18"/>
      <c r="C91" s="18"/>
      <c r="D91" s="18"/>
      <c r="E91" s="18"/>
      <c r="F91" s="18"/>
      <c r="G91" s="18"/>
      <c r="H91" s="18"/>
      <c r="I91" s="18"/>
      <c r="J91"/>
      <c r="K91"/>
      <c r="L91"/>
    </row>
    <row r="92" spans="1:12" ht="15">
      <c r="A92" s="18"/>
      <c r="B92" s="18"/>
      <c r="C92" s="18"/>
      <c r="D92" s="18"/>
      <c r="E92" s="18"/>
      <c r="F92" s="18"/>
      <c r="G92" s="18"/>
      <c r="H92" s="18"/>
      <c r="I92" s="18"/>
      <c r="J92"/>
      <c r="K92"/>
      <c r="L92"/>
    </row>
    <row r="93" spans="1:12" ht="15">
      <c r="A93" s="18"/>
      <c r="B93" s="18"/>
      <c r="C93" s="18"/>
      <c r="D93" s="18"/>
      <c r="E93" s="18"/>
      <c r="F93" s="18"/>
      <c r="G93" s="18"/>
      <c r="H93" s="18"/>
      <c r="I93" s="18"/>
      <c r="J93"/>
      <c r="K93"/>
      <c r="L93"/>
    </row>
    <row r="94" spans="1:12" ht="15">
      <c r="A94" s="18"/>
      <c r="B94" s="18"/>
      <c r="C94" s="18"/>
      <c r="D94" s="18"/>
      <c r="E94" s="18"/>
      <c r="F94" s="18"/>
      <c r="G94" s="18"/>
      <c r="H94" s="18"/>
      <c r="I94" s="18"/>
      <c r="J94"/>
      <c r="K94"/>
      <c r="L94"/>
    </row>
    <row r="95" spans="1:12" ht="15">
      <c r="A95" s="18"/>
      <c r="B95" s="18"/>
      <c r="C95" s="18"/>
      <c r="D95" s="18"/>
      <c r="E95" s="18"/>
      <c r="F95" s="18"/>
      <c r="G95" s="18"/>
      <c r="H95" s="18"/>
      <c r="I95" s="18"/>
      <c r="J95"/>
      <c r="K95"/>
      <c r="L95"/>
    </row>
    <row r="96" spans="1:12" ht="15">
      <c r="A96" s="18"/>
      <c r="B96" s="18"/>
      <c r="C96" s="18"/>
      <c r="D96" s="18"/>
      <c r="E96" s="18"/>
      <c r="F96" s="18"/>
      <c r="G96" s="18"/>
      <c r="H96" s="18"/>
      <c r="I96" s="18"/>
      <c r="J96"/>
      <c r="K96"/>
      <c r="L96"/>
    </row>
    <row r="97" spans="1:12" ht="15">
      <c r="A97" s="18"/>
      <c r="B97" s="18"/>
      <c r="C97" s="18"/>
      <c r="D97" s="18"/>
      <c r="E97" s="18"/>
      <c r="F97" s="18"/>
      <c r="G97" s="18"/>
      <c r="H97" s="18"/>
      <c r="I97" s="18"/>
      <c r="J97"/>
      <c r="K97"/>
      <c r="L97"/>
    </row>
    <row r="98" spans="1:12" ht="15">
      <c r="A98" s="18"/>
      <c r="B98" s="18"/>
      <c r="C98" s="18"/>
      <c r="D98" s="18"/>
      <c r="E98" s="18"/>
      <c r="F98" s="18"/>
      <c r="G98" s="18"/>
      <c r="H98" s="18"/>
      <c r="I98" s="18"/>
      <c r="J98"/>
      <c r="K98"/>
      <c r="L98"/>
    </row>
    <row r="99" spans="1:12" s="2" customFormat="1" ht="15.6">
      <c r="A99" s="18"/>
      <c r="B99" s="18"/>
      <c r="C99" s="18"/>
      <c r="D99" s="18"/>
      <c r="E99" s="18"/>
      <c r="F99" s="18"/>
      <c r="G99" s="18"/>
      <c r="H99" s="18"/>
      <c r="I99" s="18"/>
      <c r="J99"/>
      <c r="K99"/>
      <c r="L99"/>
    </row>
    <row r="100" spans="1:12" ht="15">
      <c r="A100" s="18"/>
      <c r="B100" s="18"/>
      <c r="C100" s="18"/>
      <c r="D100" s="18"/>
      <c r="E100" s="18"/>
      <c r="F100" s="18"/>
      <c r="G100" s="18"/>
      <c r="H100" s="18"/>
      <c r="I100" s="18"/>
      <c r="J100"/>
      <c r="K100"/>
      <c r="L100"/>
    </row>
    <row r="101" spans="1:12" ht="15">
      <c r="A101" s="18"/>
      <c r="B101" s="18"/>
      <c r="C101" s="18"/>
      <c r="D101" s="18"/>
      <c r="E101" s="18"/>
      <c r="F101" s="18"/>
      <c r="G101" s="18"/>
      <c r="H101" s="18"/>
      <c r="I101" s="18"/>
      <c r="J101"/>
      <c r="K101"/>
      <c r="L101"/>
    </row>
    <row r="102" spans="1:12" ht="15">
      <c r="A102" s="18"/>
      <c r="B102" s="18"/>
      <c r="C102" s="18"/>
      <c r="D102" s="18"/>
      <c r="E102" s="18"/>
      <c r="F102" s="18"/>
      <c r="G102" s="18"/>
      <c r="H102" s="18"/>
      <c r="I102" s="18"/>
      <c r="J102"/>
      <c r="K102"/>
      <c r="L102"/>
    </row>
  </sheetData>
  <mergeCells count="12">
    <mergeCell ref="G17:J17"/>
    <mergeCell ref="G19:I19"/>
    <mergeCell ref="H20:I20"/>
    <mergeCell ref="H21:I21"/>
    <mergeCell ref="G15:J15"/>
    <mergeCell ref="G16:J16"/>
    <mergeCell ref="Q3:Y7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8"/>
  <sheetViews>
    <sheetView workbookViewId="0" topLeftCell="P7">
      <selection activeCell="K16" sqref="K16:Y16"/>
    </sheetView>
  </sheetViews>
  <sheetFormatPr defaultColWidth="9.140625" defaultRowHeight="15"/>
  <cols>
    <col min="1" max="1" width="2.7109375" style="91" bestFit="1" customWidth="1"/>
    <col min="2" max="2" width="14.28125" style="0" bestFit="1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144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145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146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90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88.88888888888889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90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91.66666666666666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90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90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92" t="s">
        <v>99</v>
      </c>
      <c r="P9" s="92" t="s">
        <v>100</v>
      </c>
      <c r="Q9" s="92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90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/>
      <c r="O10" s="89">
        <v>2</v>
      </c>
      <c r="P10" s="89">
        <v>2</v>
      </c>
      <c r="Q10" s="89">
        <v>3</v>
      </c>
      <c r="R10" s="28"/>
      <c r="S10" s="28"/>
      <c r="T10" s="28"/>
      <c r="U10" s="28"/>
      <c r="V10" s="28"/>
      <c r="W10" s="89">
        <v>3</v>
      </c>
      <c r="X10" s="89">
        <v>3</v>
      </c>
      <c r="Y10" s="89">
        <v>3</v>
      </c>
    </row>
    <row r="11" spans="1:25" ht="15.6">
      <c r="A11" s="90">
        <v>1</v>
      </c>
      <c r="B11" s="6" t="s">
        <v>126</v>
      </c>
      <c r="C11" s="33">
        <v>36</v>
      </c>
      <c r="D11" s="53">
        <f>COUNTIF(C11:C28,"&gt;="&amp;D10)</f>
        <v>17</v>
      </c>
      <c r="E11" s="33">
        <v>38</v>
      </c>
      <c r="F11" s="53">
        <f>COUNTIF(E11:E28,"&gt;="&amp;F10)</f>
        <v>16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/>
      <c r="O11" s="89">
        <v>2</v>
      </c>
      <c r="P11" s="89">
        <v>2</v>
      </c>
      <c r="Q11" s="89">
        <v>3</v>
      </c>
      <c r="R11" s="28"/>
      <c r="S11" s="28"/>
      <c r="T11" s="28"/>
      <c r="U11" s="28"/>
      <c r="V11" s="28"/>
      <c r="W11" s="89">
        <v>3</v>
      </c>
      <c r="X11" s="89">
        <v>3</v>
      </c>
      <c r="Y11" s="89">
        <v>3</v>
      </c>
    </row>
    <row r="12" spans="1:25" ht="15.6">
      <c r="A12" s="90">
        <v>2</v>
      </c>
      <c r="B12" s="6" t="s">
        <v>127</v>
      </c>
      <c r="C12" s="33">
        <v>37</v>
      </c>
      <c r="D12" s="53">
        <f>D11/$A$28*100</f>
        <v>94.44444444444444</v>
      </c>
      <c r="E12" s="33">
        <v>37</v>
      </c>
      <c r="F12" s="53">
        <f>F11/$A$28*100</f>
        <v>88.88888888888889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/>
      <c r="O12" s="89">
        <v>2</v>
      </c>
      <c r="P12" s="89">
        <v>2</v>
      </c>
      <c r="Q12" s="89">
        <v>3</v>
      </c>
      <c r="R12" s="28"/>
      <c r="S12" s="28"/>
      <c r="T12" s="28"/>
      <c r="U12" s="28"/>
      <c r="V12" s="28"/>
      <c r="W12" s="89">
        <v>3</v>
      </c>
      <c r="X12" s="89">
        <v>3</v>
      </c>
      <c r="Y12" s="89">
        <v>3</v>
      </c>
    </row>
    <row r="13" spans="1:25" ht="15.6">
      <c r="A13" s="90">
        <v>3</v>
      </c>
      <c r="B13" s="6" t="s">
        <v>128</v>
      </c>
      <c r="C13" s="33">
        <v>33</v>
      </c>
      <c r="D13" s="33"/>
      <c r="E13" s="33">
        <v>46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/>
      <c r="O13" s="89">
        <v>2</v>
      </c>
      <c r="P13" s="89">
        <v>2</v>
      </c>
      <c r="Q13" s="89">
        <v>3</v>
      </c>
      <c r="R13" s="28"/>
      <c r="S13" s="28"/>
      <c r="T13" s="28"/>
      <c r="U13" s="28"/>
      <c r="V13" s="28"/>
      <c r="W13" s="89">
        <v>3</v>
      </c>
      <c r="X13" s="89">
        <v>3</v>
      </c>
      <c r="Y13" s="89">
        <v>3</v>
      </c>
    </row>
    <row r="14" spans="1:25" ht="15.6">
      <c r="A14" s="90">
        <v>4</v>
      </c>
      <c r="B14" s="6" t="s">
        <v>129</v>
      </c>
      <c r="C14" s="33">
        <v>32</v>
      </c>
      <c r="D14" s="33"/>
      <c r="E14" s="33">
        <v>30</v>
      </c>
      <c r="F14" s="33"/>
      <c r="G14" s="22" t="s">
        <v>74</v>
      </c>
      <c r="H14" s="31"/>
      <c r="I14" s="31"/>
      <c r="J14" s="31"/>
      <c r="K14" s="21"/>
      <c r="L14" s="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9">
        <v>3</v>
      </c>
      <c r="X14" s="89">
        <v>3</v>
      </c>
      <c r="Y14" s="89">
        <v>3</v>
      </c>
    </row>
    <row r="15" spans="1:25" ht="15.6">
      <c r="A15" s="90">
        <v>5</v>
      </c>
      <c r="B15" s="6" t="s">
        <v>130</v>
      </c>
      <c r="C15" s="33">
        <v>34</v>
      </c>
      <c r="D15" s="33"/>
      <c r="E15" s="33">
        <v>44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/>
      <c r="O15" s="23">
        <f t="shared" si="0"/>
        <v>2</v>
      </c>
      <c r="P15" s="23">
        <f t="shared" si="0"/>
        <v>2</v>
      </c>
      <c r="Q15" s="23">
        <f t="shared" si="0"/>
        <v>3</v>
      </c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90">
        <v>6</v>
      </c>
      <c r="B16" s="6" t="s">
        <v>131</v>
      </c>
      <c r="C16" s="33">
        <v>35</v>
      </c>
      <c r="D16" s="33"/>
      <c r="E16" s="33">
        <v>46</v>
      </c>
      <c r="F16" s="42"/>
      <c r="G16" s="111" t="s">
        <v>83</v>
      </c>
      <c r="H16" s="112"/>
      <c r="I16" s="112"/>
      <c r="J16" s="113"/>
      <c r="K16" s="71">
        <f>K15*$H$7/100</f>
        <v>2.75</v>
      </c>
      <c r="L16" s="71">
        <f aca="true" t="shared" si="1" ref="L16:Y16">L15*$H$7/100</f>
        <v>2.75</v>
      </c>
      <c r="M16" s="71">
        <f t="shared" si="1"/>
        <v>2.75</v>
      </c>
      <c r="N16" s="71"/>
      <c r="O16" s="71">
        <f t="shared" si="1"/>
        <v>1.833333333333333</v>
      </c>
      <c r="P16" s="71">
        <f t="shared" si="1"/>
        <v>1.833333333333333</v>
      </c>
      <c r="Q16" s="71">
        <f t="shared" si="1"/>
        <v>2.75</v>
      </c>
      <c r="R16" s="71"/>
      <c r="S16" s="71"/>
      <c r="T16" s="71"/>
      <c r="U16" s="71"/>
      <c r="V16" s="71"/>
      <c r="W16" s="71">
        <f t="shared" si="1"/>
        <v>2.75</v>
      </c>
      <c r="X16" s="71">
        <f t="shared" si="1"/>
        <v>2.75</v>
      </c>
      <c r="Y16" s="71">
        <f t="shared" si="1"/>
        <v>2.75</v>
      </c>
    </row>
    <row r="17" spans="1:25" ht="15">
      <c r="A17" s="90">
        <v>7</v>
      </c>
      <c r="B17" s="6" t="s">
        <v>132</v>
      </c>
      <c r="C17" s="33">
        <v>31</v>
      </c>
      <c r="D17" s="33"/>
      <c r="E17" s="33">
        <v>32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90">
        <v>8</v>
      </c>
      <c r="B18" s="6" t="s">
        <v>133</v>
      </c>
      <c r="C18" s="33">
        <v>34</v>
      </c>
      <c r="D18" s="33"/>
      <c r="E18" s="33">
        <v>33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90">
        <v>9</v>
      </c>
      <c r="B19" s="6" t="s">
        <v>134</v>
      </c>
      <c r="C19" s="33">
        <v>34</v>
      </c>
      <c r="D19" s="33"/>
      <c r="E19" s="33">
        <v>36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90">
        <v>10</v>
      </c>
      <c r="B20" s="6" t="s">
        <v>135</v>
      </c>
      <c r="C20" s="33">
        <v>34</v>
      </c>
      <c r="D20" s="33"/>
      <c r="E20" s="33">
        <v>41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90">
        <v>11</v>
      </c>
      <c r="B21" s="6" t="s">
        <v>136</v>
      </c>
      <c r="C21" s="33">
        <v>36</v>
      </c>
      <c r="D21" s="33"/>
      <c r="E21" s="33">
        <v>40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90">
        <v>12</v>
      </c>
      <c r="B22" s="6" t="s">
        <v>137</v>
      </c>
      <c r="C22" s="33">
        <v>35</v>
      </c>
      <c r="D22" s="33"/>
      <c r="E22" s="33">
        <v>43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90">
        <v>13</v>
      </c>
      <c r="B23" s="6" t="s">
        <v>138</v>
      </c>
      <c r="C23" s="33">
        <v>31</v>
      </c>
      <c r="D23" s="33"/>
      <c r="E23" s="33">
        <v>33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90">
        <v>14</v>
      </c>
      <c r="B24" s="6" t="s">
        <v>139</v>
      </c>
      <c r="C24" s="33">
        <v>36</v>
      </c>
      <c r="D24" s="33"/>
      <c r="E24" s="33">
        <v>4</v>
      </c>
      <c r="F24" s="51"/>
      <c r="G24" s="11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90">
        <v>15</v>
      </c>
      <c r="B25" s="6" t="s">
        <v>140</v>
      </c>
      <c r="C25" s="33">
        <v>35</v>
      </c>
      <c r="D25" s="33"/>
      <c r="E25" s="33">
        <v>4</v>
      </c>
      <c r="F25" s="5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90">
        <v>16</v>
      </c>
      <c r="B26" s="6" t="s">
        <v>141</v>
      </c>
      <c r="C26" s="33">
        <v>36</v>
      </c>
      <c r="D26" s="33"/>
      <c r="E26" s="33">
        <v>38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90">
        <v>17</v>
      </c>
      <c r="B27" s="6" t="s">
        <v>142</v>
      </c>
      <c r="C27" s="33">
        <v>25</v>
      </c>
      <c r="D27" s="33"/>
      <c r="E27" s="33">
        <v>29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90">
        <v>18</v>
      </c>
      <c r="B28" s="6" t="s">
        <v>143</v>
      </c>
      <c r="C28" s="33">
        <v>36</v>
      </c>
      <c r="D28" s="33"/>
      <c r="E28" s="33">
        <v>39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8"/>
  <sheetViews>
    <sheetView zoomScale="80" zoomScaleNormal="80" workbookViewId="0" topLeftCell="M1">
      <selection activeCell="K16" sqref="K16:Y16"/>
    </sheetView>
  </sheetViews>
  <sheetFormatPr defaultColWidth="9.140625" defaultRowHeight="15"/>
  <cols>
    <col min="1" max="1" width="2.7109375" style="0" bestFit="1" customWidth="1"/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147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148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149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77.77777777777779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86.11111111111111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/>
      <c r="O10" s="28">
        <v>3</v>
      </c>
      <c r="P10" s="28">
        <v>2</v>
      </c>
      <c r="Q10" s="28">
        <v>3</v>
      </c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34</v>
      </c>
      <c r="D11" s="53">
        <f>COUNTIF(C11:C28,"&gt;="&amp;D10)</f>
        <v>17</v>
      </c>
      <c r="E11" s="33">
        <v>40</v>
      </c>
      <c r="F11" s="53">
        <f>COUNTIF(E11:E28,"&gt;="&amp;F10)</f>
        <v>14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/>
      <c r="O11" s="28">
        <v>3</v>
      </c>
      <c r="P11" s="28">
        <v>2</v>
      </c>
      <c r="Q11" s="28">
        <v>3</v>
      </c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34</v>
      </c>
      <c r="D12" s="53">
        <f>D11/$A$28*100</f>
        <v>94.44444444444444</v>
      </c>
      <c r="E12" s="33">
        <v>33</v>
      </c>
      <c r="F12" s="53">
        <f>F11/$A$28*100</f>
        <v>77.77777777777779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/>
      <c r="O12" s="28">
        <v>3</v>
      </c>
      <c r="P12" s="28">
        <v>2</v>
      </c>
      <c r="Q12" s="28">
        <v>3</v>
      </c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33</v>
      </c>
      <c r="D13" s="33"/>
      <c r="E13" s="33">
        <v>39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/>
      <c r="O13" s="28">
        <v>3</v>
      </c>
      <c r="P13" s="28">
        <v>2</v>
      </c>
      <c r="Q13" s="28">
        <v>3</v>
      </c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33</v>
      </c>
      <c r="D14" s="33"/>
      <c r="E14" s="33">
        <v>29</v>
      </c>
      <c r="F14" s="33"/>
      <c r="G14" s="22" t="s">
        <v>74</v>
      </c>
      <c r="H14" s="31"/>
      <c r="I14" s="31"/>
      <c r="J14" s="31"/>
      <c r="K14" s="21"/>
      <c r="L14" s="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34</v>
      </c>
      <c r="D15" s="33"/>
      <c r="E15" s="33">
        <v>45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/>
      <c r="O15" s="23">
        <f t="shared" si="0"/>
        <v>3</v>
      </c>
      <c r="P15" s="23">
        <f t="shared" si="0"/>
        <v>2</v>
      </c>
      <c r="Q15" s="23">
        <f t="shared" si="0"/>
        <v>3</v>
      </c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36</v>
      </c>
      <c r="D16" s="33"/>
      <c r="E16" s="33">
        <v>38</v>
      </c>
      <c r="F16" s="42"/>
      <c r="G16" s="111" t="s">
        <v>83</v>
      </c>
      <c r="H16" s="112"/>
      <c r="I16" s="112"/>
      <c r="J16" s="113"/>
      <c r="K16" s="71">
        <f>K15*$H$7/100</f>
        <v>2.583333333333334</v>
      </c>
      <c r="L16" s="71">
        <f aca="true" t="shared" si="1" ref="L16:Y16">L15*$H$7/100</f>
        <v>2.583333333333334</v>
      </c>
      <c r="M16" s="71">
        <f t="shared" si="1"/>
        <v>2.583333333333334</v>
      </c>
      <c r="N16" s="71"/>
      <c r="O16" s="71">
        <f t="shared" si="1"/>
        <v>2.583333333333334</v>
      </c>
      <c r="P16" s="71">
        <f t="shared" si="1"/>
        <v>1.7222222222222223</v>
      </c>
      <c r="Q16" s="71">
        <f t="shared" si="1"/>
        <v>2.583333333333334</v>
      </c>
      <c r="R16" s="71"/>
      <c r="S16" s="71"/>
      <c r="T16" s="71"/>
      <c r="U16" s="71"/>
      <c r="V16" s="71"/>
      <c r="W16" s="71">
        <f t="shared" si="1"/>
        <v>2.583333333333334</v>
      </c>
      <c r="X16" s="71">
        <f t="shared" si="1"/>
        <v>2.583333333333334</v>
      </c>
      <c r="Y16" s="71">
        <f t="shared" si="1"/>
        <v>2.583333333333334</v>
      </c>
    </row>
    <row r="17" spans="1:25" ht="15">
      <c r="A17" s="11">
        <v>7</v>
      </c>
      <c r="B17" s="6" t="s">
        <v>132</v>
      </c>
      <c r="C17" s="33">
        <v>30</v>
      </c>
      <c r="D17" s="33"/>
      <c r="E17" s="33">
        <v>27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32</v>
      </c>
      <c r="D18" s="33"/>
      <c r="E18" s="33">
        <v>30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32</v>
      </c>
      <c r="D19" s="33"/>
      <c r="E19" s="33">
        <v>37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32</v>
      </c>
      <c r="D20" s="33"/>
      <c r="E20" s="33">
        <v>36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35</v>
      </c>
      <c r="D21" s="33"/>
      <c r="E21" s="33">
        <v>38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30</v>
      </c>
      <c r="D22" s="33"/>
      <c r="E22" s="33">
        <v>42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29</v>
      </c>
      <c r="D23" s="33"/>
      <c r="E23" s="33">
        <v>30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34</v>
      </c>
      <c r="D24" s="33"/>
      <c r="E24" s="33">
        <v>0</v>
      </c>
      <c r="F24" s="51"/>
      <c r="G24" s="44"/>
      <c r="H24" s="44"/>
      <c r="I24" s="44"/>
      <c r="J24" s="43"/>
      <c r="K24" s="43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33</v>
      </c>
      <c r="D25" s="33"/>
      <c r="E25" s="33">
        <v>0</v>
      </c>
      <c r="F25" s="51"/>
      <c r="G25" s="44"/>
      <c r="H25" s="44"/>
      <c r="I25" s="44"/>
      <c r="J25" s="43"/>
      <c r="K25" s="43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34</v>
      </c>
      <c r="D26" s="33"/>
      <c r="E26" s="33">
        <v>39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24</v>
      </c>
      <c r="D27" s="33"/>
      <c r="E27" s="33">
        <v>34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32</v>
      </c>
      <c r="D28" s="33"/>
      <c r="E28" s="33">
        <v>25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8"/>
  <sheetViews>
    <sheetView workbookViewId="0" topLeftCell="P7">
      <selection activeCell="K16" sqref="K16:Y16"/>
    </sheetView>
  </sheetViews>
  <sheetFormatPr defaultColWidth="9.140625" defaultRowHeight="15"/>
  <cols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150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151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152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83.33333333333334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88.88888888888889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/>
      <c r="O10" s="28">
        <v>3</v>
      </c>
      <c r="P10" s="28">
        <v>2</v>
      </c>
      <c r="Q10" s="28">
        <v>1</v>
      </c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35</v>
      </c>
      <c r="D11" s="53">
        <f>COUNTIF(C11:C28,"&gt;="&amp;D10)</f>
        <v>17</v>
      </c>
      <c r="E11" s="33">
        <v>39</v>
      </c>
      <c r="F11" s="53">
        <f>COUNTIF(E11:E28,"&gt;="&amp;F10)</f>
        <v>15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/>
      <c r="O11" s="28">
        <v>3</v>
      </c>
      <c r="P11" s="28">
        <v>2</v>
      </c>
      <c r="Q11" s="28">
        <v>1</v>
      </c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32</v>
      </c>
      <c r="D12" s="53">
        <f>D11/$A$28*100</f>
        <v>94.44444444444444</v>
      </c>
      <c r="E12" s="33">
        <v>33</v>
      </c>
      <c r="F12" s="53">
        <f>F11/$A$28*100</f>
        <v>83.33333333333334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/>
      <c r="O12" s="28">
        <v>3</v>
      </c>
      <c r="P12" s="28">
        <v>2</v>
      </c>
      <c r="Q12" s="28">
        <v>1</v>
      </c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30</v>
      </c>
      <c r="D13" s="33"/>
      <c r="E13" s="33">
        <v>42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/>
      <c r="O13" s="28">
        <v>3</v>
      </c>
      <c r="P13" s="28">
        <v>2</v>
      </c>
      <c r="Q13" s="28">
        <v>1</v>
      </c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31</v>
      </c>
      <c r="D14" s="33"/>
      <c r="E14" s="33">
        <v>26</v>
      </c>
      <c r="F14" s="33"/>
      <c r="G14" s="22" t="s">
        <v>74</v>
      </c>
      <c r="H14" s="31"/>
      <c r="I14" s="31"/>
      <c r="J14" s="31"/>
      <c r="K14" s="21"/>
      <c r="L14" s="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36</v>
      </c>
      <c r="D15" s="33"/>
      <c r="E15" s="33">
        <v>37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/>
      <c r="O15" s="23">
        <f t="shared" si="0"/>
        <v>3</v>
      </c>
      <c r="P15" s="23">
        <f t="shared" si="0"/>
        <v>2</v>
      </c>
      <c r="Q15" s="23">
        <f t="shared" si="0"/>
        <v>1</v>
      </c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33</v>
      </c>
      <c r="D16" s="33"/>
      <c r="E16" s="33">
        <v>30</v>
      </c>
      <c r="F16" s="42"/>
      <c r="G16" s="111" t="s">
        <v>83</v>
      </c>
      <c r="H16" s="112"/>
      <c r="I16" s="112"/>
      <c r="J16" s="113"/>
      <c r="K16" s="71">
        <f>K15*$H$7/100</f>
        <v>2.666666666666666</v>
      </c>
      <c r="L16" s="71">
        <f aca="true" t="shared" si="1" ref="L16:Y16">L15*$H$7/100</f>
        <v>2.666666666666666</v>
      </c>
      <c r="M16" s="71">
        <f t="shared" si="1"/>
        <v>2.666666666666666</v>
      </c>
      <c r="N16" s="71"/>
      <c r="O16" s="71">
        <f t="shared" si="1"/>
        <v>2.666666666666666</v>
      </c>
      <c r="P16" s="71">
        <f t="shared" si="1"/>
        <v>1.7777777777777777</v>
      </c>
      <c r="Q16" s="71">
        <f t="shared" si="1"/>
        <v>0.8888888888888888</v>
      </c>
      <c r="R16" s="71"/>
      <c r="S16" s="71"/>
      <c r="T16" s="71"/>
      <c r="U16" s="71"/>
      <c r="V16" s="71"/>
      <c r="W16" s="71">
        <f t="shared" si="1"/>
        <v>2.666666666666666</v>
      </c>
      <c r="X16" s="71">
        <f t="shared" si="1"/>
        <v>2.666666666666666</v>
      </c>
      <c r="Y16" s="71">
        <f t="shared" si="1"/>
        <v>2.666666666666666</v>
      </c>
    </row>
    <row r="17" spans="1:25" ht="15">
      <c r="A17" s="11">
        <v>7</v>
      </c>
      <c r="B17" s="6" t="s">
        <v>132</v>
      </c>
      <c r="C17" s="33">
        <v>30</v>
      </c>
      <c r="D17" s="33"/>
      <c r="E17" s="33">
        <v>25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30</v>
      </c>
      <c r="D18" s="33"/>
      <c r="E18" s="33">
        <v>33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31</v>
      </c>
      <c r="D19" s="33"/>
      <c r="E19" s="33">
        <v>33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31</v>
      </c>
      <c r="D20" s="33"/>
      <c r="E20" s="33">
        <v>32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34</v>
      </c>
      <c r="D21" s="33"/>
      <c r="E21" s="33">
        <v>39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30</v>
      </c>
      <c r="D22" s="33"/>
      <c r="E22" s="33">
        <v>37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31</v>
      </c>
      <c r="D23" s="33"/>
      <c r="E23" s="33">
        <v>36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31</v>
      </c>
      <c r="D24" s="33"/>
      <c r="E24" s="33">
        <v>32</v>
      </c>
      <c r="F24" s="51"/>
      <c r="G24" s="11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31</v>
      </c>
      <c r="D25" s="33"/>
      <c r="E25" s="33">
        <v>32</v>
      </c>
      <c r="F25" s="5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32</v>
      </c>
      <c r="D26" s="33"/>
      <c r="E26" s="33">
        <v>42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23</v>
      </c>
      <c r="D27" s="33"/>
      <c r="E27" s="33">
        <v>25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32</v>
      </c>
      <c r="D28" s="33"/>
      <c r="E28" s="33">
        <v>33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8"/>
  <sheetViews>
    <sheetView workbookViewId="0" topLeftCell="P1">
      <selection activeCell="K16" sqref="K16:Y16"/>
    </sheetView>
  </sheetViews>
  <sheetFormatPr defaultColWidth="9.140625" defaultRowHeight="15"/>
  <cols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153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154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155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100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1</v>
      </c>
      <c r="M10" s="28"/>
      <c r="N10" s="28">
        <v>3</v>
      </c>
      <c r="O10" s="28"/>
      <c r="P10" s="28">
        <v>2</v>
      </c>
      <c r="Q10" s="28">
        <v>1</v>
      </c>
      <c r="R10" s="28"/>
      <c r="S10" s="28">
        <v>1</v>
      </c>
      <c r="T10" s="28"/>
      <c r="U10" s="28"/>
      <c r="V10" s="28">
        <v>3</v>
      </c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40</v>
      </c>
      <c r="D11" s="53">
        <f>COUNTIF(C11:C28,"&gt;="&amp;D10)</f>
        <v>18</v>
      </c>
      <c r="E11" s="33">
        <v>41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1</v>
      </c>
      <c r="M11" s="28"/>
      <c r="N11" s="28">
        <v>3</v>
      </c>
      <c r="O11" s="28"/>
      <c r="P11" s="28">
        <v>2</v>
      </c>
      <c r="Q11" s="28">
        <v>1</v>
      </c>
      <c r="R11" s="28"/>
      <c r="S11" s="28">
        <v>1</v>
      </c>
      <c r="T11" s="28"/>
      <c r="U11" s="28"/>
      <c r="V11" s="28">
        <v>3</v>
      </c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41</v>
      </c>
      <c r="D12" s="53">
        <f>D11/$A$28*100</f>
        <v>100</v>
      </c>
      <c r="E12" s="33">
        <v>40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1</v>
      </c>
      <c r="M12" s="28"/>
      <c r="N12" s="28">
        <v>3</v>
      </c>
      <c r="O12" s="28"/>
      <c r="P12" s="28">
        <v>2</v>
      </c>
      <c r="Q12" s="28">
        <v>1</v>
      </c>
      <c r="R12" s="28"/>
      <c r="S12" s="28">
        <v>1</v>
      </c>
      <c r="T12" s="28"/>
      <c r="U12" s="28"/>
      <c r="V12" s="28">
        <v>3</v>
      </c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37</v>
      </c>
      <c r="D13" s="33"/>
      <c r="E13" s="33">
        <v>39</v>
      </c>
      <c r="F13" s="33"/>
      <c r="G13" s="22" t="s">
        <v>73</v>
      </c>
      <c r="H13" s="31"/>
      <c r="I13" s="31"/>
      <c r="J13" s="31"/>
      <c r="K13" s="21">
        <v>3</v>
      </c>
      <c r="L13" s="3">
        <v>1</v>
      </c>
      <c r="M13" s="28"/>
      <c r="N13" s="28">
        <v>3</v>
      </c>
      <c r="O13" s="28"/>
      <c r="P13" s="28">
        <v>2</v>
      </c>
      <c r="Q13" s="28">
        <v>1</v>
      </c>
      <c r="R13" s="28"/>
      <c r="S13" s="28">
        <v>1</v>
      </c>
      <c r="T13" s="28"/>
      <c r="U13" s="28"/>
      <c r="V13" s="28">
        <v>3</v>
      </c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38</v>
      </c>
      <c r="D14" s="33"/>
      <c r="E14" s="33">
        <v>38</v>
      </c>
      <c r="F14" s="33"/>
      <c r="G14" s="22" t="s">
        <v>74</v>
      </c>
      <c r="H14" s="31"/>
      <c r="I14" s="31"/>
      <c r="J14" s="31"/>
      <c r="K14" s="21">
        <v>3</v>
      </c>
      <c r="L14" s="3">
        <v>1</v>
      </c>
      <c r="M14" s="28"/>
      <c r="N14" s="28">
        <v>3</v>
      </c>
      <c r="O14" s="28"/>
      <c r="P14" s="28">
        <v>2</v>
      </c>
      <c r="Q14" s="28">
        <v>1</v>
      </c>
      <c r="R14" s="28"/>
      <c r="S14" s="28">
        <v>1</v>
      </c>
      <c r="T14" s="28"/>
      <c r="U14" s="28"/>
      <c r="V14" s="28">
        <v>3</v>
      </c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40</v>
      </c>
      <c r="D15" s="33"/>
      <c r="E15" s="33">
        <v>39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1</v>
      </c>
      <c r="M15" s="23"/>
      <c r="N15" s="23">
        <f t="shared" si="0"/>
        <v>3</v>
      </c>
      <c r="O15" s="23"/>
      <c r="P15" s="23">
        <f t="shared" si="0"/>
        <v>2</v>
      </c>
      <c r="Q15" s="23">
        <f t="shared" si="0"/>
        <v>1</v>
      </c>
      <c r="R15" s="23"/>
      <c r="S15" s="23">
        <f t="shared" si="0"/>
        <v>1</v>
      </c>
      <c r="T15" s="23"/>
      <c r="U15" s="23"/>
      <c r="V15" s="23">
        <f t="shared" si="0"/>
        <v>3</v>
      </c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42</v>
      </c>
      <c r="D16" s="33"/>
      <c r="E16" s="33">
        <v>40</v>
      </c>
      <c r="F16" s="42"/>
      <c r="G16" s="111" t="s">
        <v>83</v>
      </c>
      <c r="H16" s="112"/>
      <c r="I16" s="112"/>
      <c r="J16" s="113"/>
      <c r="K16" s="71">
        <f>K15*$H$7/100</f>
        <v>3</v>
      </c>
      <c r="L16" s="71">
        <f aca="true" t="shared" si="1" ref="L16:Y16">L15*$H$7/100</f>
        <v>1</v>
      </c>
      <c r="M16" s="71"/>
      <c r="N16" s="71">
        <f t="shared" si="1"/>
        <v>3</v>
      </c>
      <c r="O16" s="71"/>
      <c r="P16" s="71">
        <f t="shared" si="1"/>
        <v>2</v>
      </c>
      <c r="Q16" s="71">
        <f t="shared" si="1"/>
        <v>1</v>
      </c>
      <c r="R16" s="71"/>
      <c r="S16" s="71">
        <f t="shared" si="1"/>
        <v>1</v>
      </c>
      <c r="T16" s="71"/>
      <c r="U16" s="71"/>
      <c r="V16" s="71">
        <f t="shared" si="1"/>
        <v>3</v>
      </c>
      <c r="W16" s="71">
        <f t="shared" si="1"/>
        <v>3</v>
      </c>
      <c r="X16" s="71">
        <f t="shared" si="1"/>
        <v>3</v>
      </c>
      <c r="Y16" s="71">
        <f t="shared" si="1"/>
        <v>3</v>
      </c>
    </row>
    <row r="17" spans="1:25" ht="15">
      <c r="A17" s="11">
        <v>7</v>
      </c>
      <c r="B17" s="6" t="s">
        <v>132</v>
      </c>
      <c r="C17" s="33">
        <v>41</v>
      </c>
      <c r="D17" s="33"/>
      <c r="E17" s="33">
        <v>40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39</v>
      </c>
      <c r="D18" s="33"/>
      <c r="E18" s="33">
        <v>42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41</v>
      </c>
      <c r="D19" s="33"/>
      <c r="E19" s="33">
        <v>41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40</v>
      </c>
      <c r="D20" s="33"/>
      <c r="E20" s="33">
        <v>39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42</v>
      </c>
      <c r="D21" s="33"/>
      <c r="E21" s="33">
        <v>43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40</v>
      </c>
      <c r="D22" s="33"/>
      <c r="E22" s="33">
        <v>40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37</v>
      </c>
      <c r="D23" s="33"/>
      <c r="E23" s="33">
        <v>39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42</v>
      </c>
      <c r="D24" s="33"/>
      <c r="E24" s="33">
        <v>43</v>
      </c>
      <c r="F24" s="51"/>
      <c r="G24" s="11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41</v>
      </c>
      <c r="D25" s="33"/>
      <c r="E25" s="33">
        <v>42</v>
      </c>
      <c r="F25" s="5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40</v>
      </c>
      <c r="D26" s="33"/>
      <c r="E26" s="33">
        <v>38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40</v>
      </c>
      <c r="D27" s="33"/>
      <c r="E27" s="33">
        <v>44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39</v>
      </c>
      <c r="D28" s="33"/>
      <c r="E28" s="33">
        <v>38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8"/>
  <sheetViews>
    <sheetView workbookViewId="0" topLeftCell="P1">
      <selection activeCell="K16" sqref="K16:Y16"/>
    </sheetView>
  </sheetViews>
  <sheetFormatPr defaultColWidth="9.140625" defaultRowHeight="15"/>
  <cols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157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156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158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100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>
        <v>2</v>
      </c>
      <c r="O10" s="28">
        <v>3</v>
      </c>
      <c r="P10" s="28">
        <v>2</v>
      </c>
      <c r="Q10" s="28">
        <v>1</v>
      </c>
      <c r="R10" s="28"/>
      <c r="S10" s="28">
        <v>1</v>
      </c>
      <c r="T10" s="28"/>
      <c r="U10" s="28"/>
      <c r="V10" s="28">
        <v>3</v>
      </c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42</v>
      </c>
      <c r="D11" s="53">
        <f>COUNTIF(C11:C28,"&gt;="&amp;D10)</f>
        <v>18</v>
      </c>
      <c r="E11" s="33">
        <v>41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>
        <v>2</v>
      </c>
      <c r="O11" s="28">
        <v>3</v>
      </c>
      <c r="P11" s="28">
        <v>2</v>
      </c>
      <c r="Q11" s="28">
        <v>1</v>
      </c>
      <c r="R11" s="28"/>
      <c r="S11" s="28">
        <v>1</v>
      </c>
      <c r="T11" s="28"/>
      <c r="U11" s="28"/>
      <c r="V11" s="28">
        <v>3</v>
      </c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46</v>
      </c>
      <c r="D12" s="53">
        <f>D11/$A$28*100</f>
        <v>100</v>
      </c>
      <c r="E12" s="33">
        <v>38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>
        <v>2</v>
      </c>
      <c r="O12" s="28">
        <v>3</v>
      </c>
      <c r="P12" s="28">
        <v>2</v>
      </c>
      <c r="Q12" s="28">
        <v>1</v>
      </c>
      <c r="R12" s="28"/>
      <c r="S12" s="28">
        <v>1</v>
      </c>
      <c r="T12" s="28"/>
      <c r="U12" s="28"/>
      <c r="V12" s="28">
        <v>3</v>
      </c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40</v>
      </c>
      <c r="D13" s="33"/>
      <c r="E13" s="33">
        <v>38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>
        <v>2</v>
      </c>
      <c r="O13" s="28">
        <v>3</v>
      </c>
      <c r="P13" s="28">
        <v>2</v>
      </c>
      <c r="Q13" s="28">
        <v>1</v>
      </c>
      <c r="R13" s="28"/>
      <c r="S13" s="28">
        <v>1</v>
      </c>
      <c r="T13" s="28"/>
      <c r="U13" s="28"/>
      <c r="V13" s="28">
        <v>3</v>
      </c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40</v>
      </c>
      <c r="D14" s="33"/>
      <c r="E14" s="33">
        <v>40</v>
      </c>
      <c r="F14" s="33"/>
      <c r="G14" s="22" t="s">
        <v>74</v>
      </c>
      <c r="H14" s="31"/>
      <c r="I14" s="31"/>
      <c r="J14" s="31"/>
      <c r="K14" s="21">
        <v>3</v>
      </c>
      <c r="L14" s="3">
        <v>3</v>
      </c>
      <c r="M14" s="28">
        <v>3</v>
      </c>
      <c r="N14" s="28">
        <v>2</v>
      </c>
      <c r="O14" s="28">
        <v>3</v>
      </c>
      <c r="P14" s="28">
        <v>2</v>
      </c>
      <c r="Q14" s="28">
        <v>1</v>
      </c>
      <c r="R14" s="28"/>
      <c r="S14" s="28">
        <v>1</v>
      </c>
      <c r="T14" s="28"/>
      <c r="U14" s="28"/>
      <c r="V14" s="28">
        <v>3</v>
      </c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40</v>
      </c>
      <c r="D15" s="33"/>
      <c r="E15" s="33">
        <v>42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>
        <f t="shared" si="0"/>
        <v>2</v>
      </c>
      <c r="O15" s="23">
        <f t="shared" si="0"/>
        <v>3</v>
      </c>
      <c r="P15" s="23">
        <f t="shared" si="0"/>
        <v>2</v>
      </c>
      <c r="Q15" s="23">
        <f t="shared" si="0"/>
        <v>1</v>
      </c>
      <c r="R15" s="23"/>
      <c r="S15" s="23">
        <f t="shared" si="0"/>
        <v>1</v>
      </c>
      <c r="T15" s="23"/>
      <c r="U15" s="23"/>
      <c r="V15" s="23">
        <f t="shared" si="0"/>
        <v>3</v>
      </c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45</v>
      </c>
      <c r="D16" s="33"/>
      <c r="E16" s="33">
        <v>43</v>
      </c>
      <c r="F16" s="42"/>
      <c r="G16" s="111" t="s">
        <v>83</v>
      </c>
      <c r="H16" s="112"/>
      <c r="I16" s="112"/>
      <c r="J16" s="113"/>
      <c r="K16" s="71">
        <f>K15*$H$7/100</f>
        <v>3</v>
      </c>
      <c r="L16" s="71">
        <f aca="true" t="shared" si="1" ref="L16:Y16">L15*$H$7/100</f>
        <v>3</v>
      </c>
      <c r="M16" s="71">
        <f t="shared" si="1"/>
        <v>3</v>
      </c>
      <c r="N16" s="71">
        <f t="shared" si="1"/>
        <v>2</v>
      </c>
      <c r="O16" s="71">
        <f t="shared" si="1"/>
        <v>3</v>
      </c>
      <c r="P16" s="71">
        <f t="shared" si="1"/>
        <v>2</v>
      </c>
      <c r="Q16" s="71">
        <f t="shared" si="1"/>
        <v>1</v>
      </c>
      <c r="R16" s="71"/>
      <c r="S16" s="71">
        <f t="shared" si="1"/>
        <v>1</v>
      </c>
      <c r="T16" s="71"/>
      <c r="U16" s="71"/>
      <c r="V16" s="71">
        <f t="shared" si="1"/>
        <v>3</v>
      </c>
      <c r="W16" s="71">
        <f t="shared" si="1"/>
        <v>3</v>
      </c>
      <c r="X16" s="71">
        <f t="shared" si="1"/>
        <v>3</v>
      </c>
      <c r="Y16" s="71">
        <f t="shared" si="1"/>
        <v>3</v>
      </c>
    </row>
    <row r="17" spans="1:25" ht="15">
      <c r="A17" s="11">
        <v>7</v>
      </c>
      <c r="B17" s="6" t="s">
        <v>132</v>
      </c>
      <c r="C17" s="33">
        <v>40</v>
      </c>
      <c r="D17" s="33"/>
      <c r="E17" s="33">
        <v>42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40</v>
      </c>
      <c r="D18" s="33"/>
      <c r="E18" s="33">
        <v>40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40</v>
      </c>
      <c r="D19" s="33"/>
      <c r="E19" s="33">
        <v>42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46</v>
      </c>
      <c r="D20" s="33"/>
      <c r="E20" s="33">
        <v>40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45</v>
      </c>
      <c r="D21" s="33"/>
      <c r="E21" s="33">
        <v>44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42</v>
      </c>
      <c r="D22" s="33"/>
      <c r="E22" s="33">
        <v>41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40</v>
      </c>
      <c r="D23" s="33"/>
      <c r="E23" s="33">
        <v>38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43</v>
      </c>
      <c r="D24" s="33"/>
      <c r="E24" s="33">
        <v>42</v>
      </c>
      <c r="F24" s="51"/>
      <c r="G24" s="11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42</v>
      </c>
      <c r="D25" s="33"/>
      <c r="E25" s="33">
        <v>43</v>
      </c>
      <c r="F25" s="5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46</v>
      </c>
      <c r="D26" s="33"/>
      <c r="E26" s="33">
        <v>39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44</v>
      </c>
      <c r="D27" s="33"/>
      <c r="E27" s="33">
        <v>41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46</v>
      </c>
      <c r="D28" s="33"/>
      <c r="E28" s="33">
        <v>39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8"/>
  <sheetViews>
    <sheetView workbookViewId="0" topLeftCell="P4">
      <selection activeCell="K16" sqref="K16:Y16"/>
    </sheetView>
  </sheetViews>
  <sheetFormatPr defaultColWidth="9.140625" defaultRowHeight="15"/>
  <cols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159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160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161</v>
      </c>
      <c r="B5" s="94"/>
      <c r="C5" s="94"/>
      <c r="D5" s="94"/>
      <c r="E5" s="94"/>
      <c r="F5" s="46"/>
      <c r="G5" s="57" t="s">
        <v>193</v>
      </c>
      <c r="H5" s="63">
        <f>D12</f>
        <v>100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100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>
        <v>3</v>
      </c>
      <c r="M10" s="28">
        <v>3</v>
      </c>
      <c r="N10" s="28"/>
      <c r="O10" s="28">
        <v>3</v>
      </c>
      <c r="P10" s="28">
        <v>2</v>
      </c>
      <c r="Q10" s="28">
        <v>3</v>
      </c>
      <c r="R10" s="28"/>
      <c r="S10" s="28"/>
      <c r="T10" s="28"/>
      <c r="U10" s="28"/>
      <c r="V10" s="28"/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42</v>
      </c>
      <c r="D11" s="53">
        <f>COUNTIF(C11:C28,"&gt;="&amp;D10)</f>
        <v>18</v>
      </c>
      <c r="E11" s="33">
        <v>41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>
        <v>3</v>
      </c>
      <c r="M11" s="28">
        <v>3</v>
      </c>
      <c r="N11" s="28"/>
      <c r="O11" s="28">
        <v>3</v>
      </c>
      <c r="P11" s="28">
        <v>2</v>
      </c>
      <c r="Q11" s="28">
        <v>3</v>
      </c>
      <c r="R11" s="28"/>
      <c r="S11" s="28"/>
      <c r="T11" s="28"/>
      <c r="U11" s="28"/>
      <c r="V11" s="28"/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46</v>
      </c>
      <c r="D12" s="53">
        <f>D11/$A$28*100</f>
        <v>100</v>
      </c>
      <c r="E12" s="33">
        <v>38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>
        <v>3</v>
      </c>
      <c r="M12" s="28">
        <v>3</v>
      </c>
      <c r="N12" s="28"/>
      <c r="O12" s="28">
        <v>3</v>
      </c>
      <c r="P12" s="28">
        <v>2</v>
      </c>
      <c r="Q12" s="28">
        <v>3</v>
      </c>
      <c r="R12" s="28"/>
      <c r="S12" s="28"/>
      <c r="T12" s="28"/>
      <c r="U12" s="28"/>
      <c r="V12" s="28"/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40</v>
      </c>
      <c r="D13" s="33"/>
      <c r="E13" s="33">
        <v>38</v>
      </c>
      <c r="F13" s="33"/>
      <c r="G13" s="22" t="s">
        <v>73</v>
      </c>
      <c r="H13" s="31"/>
      <c r="I13" s="31"/>
      <c r="J13" s="31"/>
      <c r="K13" s="21">
        <v>3</v>
      </c>
      <c r="L13" s="3">
        <v>3</v>
      </c>
      <c r="M13" s="28">
        <v>3</v>
      </c>
      <c r="N13" s="28"/>
      <c r="O13" s="28">
        <v>3</v>
      </c>
      <c r="P13" s="28">
        <v>2</v>
      </c>
      <c r="Q13" s="28">
        <v>3</v>
      </c>
      <c r="R13" s="28"/>
      <c r="S13" s="28"/>
      <c r="T13" s="28"/>
      <c r="U13" s="28"/>
      <c r="V13" s="28"/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40</v>
      </c>
      <c r="D14" s="33"/>
      <c r="E14" s="33">
        <v>40</v>
      </c>
      <c r="F14" s="33"/>
      <c r="G14" s="22" t="s">
        <v>74</v>
      </c>
      <c r="H14" s="31"/>
      <c r="I14" s="31"/>
      <c r="J14" s="31"/>
      <c r="K14" s="21"/>
      <c r="L14" s="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40</v>
      </c>
      <c r="D15" s="33"/>
      <c r="E15" s="33">
        <v>42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>
        <f t="shared" si="0"/>
        <v>3</v>
      </c>
      <c r="M15" s="23">
        <f t="shared" si="0"/>
        <v>3</v>
      </c>
      <c r="N15" s="23"/>
      <c r="O15" s="23">
        <f t="shared" si="0"/>
        <v>3</v>
      </c>
      <c r="P15" s="23">
        <f t="shared" si="0"/>
        <v>2</v>
      </c>
      <c r="Q15" s="23">
        <f t="shared" si="0"/>
        <v>3</v>
      </c>
      <c r="R15" s="23"/>
      <c r="S15" s="23"/>
      <c r="T15" s="23"/>
      <c r="U15" s="23"/>
      <c r="V15" s="23"/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45</v>
      </c>
      <c r="D16" s="33"/>
      <c r="E16" s="33">
        <v>43</v>
      </c>
      <c r="F16" s="42"/>
      <c r="G16" s="111" t="s">
        <v>83</v>
      </c>
      <c r="H16" s="112"/>
      <c r="I16" s="112"/>
      <c r="J16" s="113"/>
      <c r="K16" s="71">
        <f>K15*$H$7/100</f>
        <v>3</v>
      </c>
      <c r="L16" s="71">
        <f aca="true" t="shared" si="1" ref="L16:Y16">L15*$H$7/100</f>
        <v>3</v>
      </c>
      <c r="M16" s="71">
        <f t="shared" si="1"/>
        <v>3</v>
      </c>
      <c r="N16" s="71"/>
      <c r="O16" s="71">
        <f t="shared" si="1"/>
        <v>3</v>
      </c>
      <c r="P16" s="71">
        <f t="shared" si="1"/>
        <v>2</v>
      </c>
      <c r="Q16" s="71">
        <f t="shared" si="1"/>
        <v>3</v>
      </c>
      <c r="R16" s="71"/>
      <c r="S16" s="71"/>
      <c r="T16" s="71"/>
      <c r="U16" s="71"/>
      <c r="V16" s="71"/>
      <c r="W16" s="71">
        <f t="shared" si="1"/>
        <v>3</v>
      </c>
      <c r="X16" s="71">
        <f t="shared" si="1"/>
        <v>3</v>
      </c>
      <c r="Y16" s="71">
        <f t="shared" si="1"/>
        <v>3</v>
      </c>
    </row>
    <row r="17" spans="1:25" ht="15">
      <c r="A17" s="11">
        <v>7</v>
      </c>
      <c r="B17" s="6" t="s">
        <v>132</v>
      </c>
      <c r="C17" s="33">
        <v>40</v>
      </c>
      <c r="D17" s="33"/>
      <c r="E17" s="33">
        <v>42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40</v>
      </c>
      <c r="D18" s="33"/>
      <c r="E18" s="33">
        <v>40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40</v>
      </c>
      <c r="D19" s="33"/>
      <c r="E19" s="33">
        <v>42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46</v>
      </c>
      <c r="D20" s="33"/>
      <c r="E20" s="33">
        <v>40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45</v>
      </c>
      <c r="D21" s="33"/>
      <c r="E21" s="33">
        <v>44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42</v>
      </c>
      <c r="D22" s="33"/>
      <c r="E22" s="33">
        <v>41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40</v>
      </c>
      <c r="D23" s="33"/>
      <c r="E23" s="33">
        <v>38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43</v>
      </c>
      <c r="D24" s="33"/>
      <c r="E24" s="33">
        <v>42</v>
      </c>
      <c r="F24" s="51"/>
      <c r="G24" s="11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42</v>
      </c>
      <c r="D25" s="33"/>
      <c r="E25" s="33">
        <v>43</v>
      </c>
      <c r="F25" s="5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46</v>
      </c>
      <c r="D26" s="33"/>
      <c r="E26" s="33">
        <v>39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44</v>
      </c>
      <c r="D27" s="33"/>
      <c r="E27" s="33">
        <v>41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46</v>
      </c>
      <c r="D28" s="33"/>
      <c r="E28" s="33">
        <v>39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0"/>
  <sheetViews>
    <sheetView workbookViewId="0" topLeftCell="P7">
      <selection activeCell="K16" sqref="K16:Y16"/>
    </sheetView>
  </sheetViews>
  <sheetFormatPr defaultColWidth="9.140625" defaultRowHeight="15"/>
  <cols>
    <col min="2" max="2" width="9.140625" style="0" customWidth="1"/>
  </cols>
  <sheetData>
    <row r="1" spans="1:25" ht="15">
      <c r="A1" s="93" t="s">
        <v>110</v>
      </c>
      <c r="B1" s="94"/>
      <c r="C1" s="94"/>
      <c r="D1" s="94"/>
      <c r="E1" s="94"/>
      <c r="F1" s="46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97" t="s">
        <v>0</v>
      </c>
      <c r="B2" s="94"/>
      <c r="C2" s="94"/>
      <c r="D2" s="94"/>
      <c r="E2" s="94"/>
      <c r="F2" s="46"/>
      <c r="G2" s="55"/>
      <c r="H2" s="31"/>
      <c r="I2" s="31"/>
      <c r="J2" s="56"/>
      <c r="K2" s="56"/>
      <c r="L2" s="55"/>
      <c r="M2" s="31"/>
      <c r="N2" s="31"/>
      <c r="O2" s="56"/>
      <c r="P2" s="5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93" t="s">
        <v>162</v>
      </c>
      <c r="B3" s="94"/>
      <c r="C3" s="94"/>
      <c r="D3" s="94"/>
      <c r="E3" s="94"/>
      <c r="F3" s="46"/>
      <c r="G3" s="57"/>
      <c r="H3" s="58"/>
      <c r="I3" s="57" t="s">
        <v>188</v>
      </c>
      <c r="J3" s="59" t="s">
        <v>189</v>
      </c>
      <c r="K3" s="59" t="s">
        <v>190</v>
      </c>
      <c r="L3" s="72"/>
      <c r="M3" s="73"/>
      <c r="N3" s="72"/>
      <c r="O3" s="72"/>
      <c r="P3" s="72"/>
      <c r="Q3" s="101" t="s">
        <v>122</v>
      </c>
      <c r="R3" s="101"/>
      <c r="S3" s="101"/>
      <c r="T3" s="101"/>
      <c r="U3" s="101"/>
      <c r="V3" s="101"/>
      <c r="W3" s="101"/>
      <c r="X3" s="101"/>
      <c r="Y3" s="102"/>
    </row>
    <row r="4" spans="1:25" ht="28.8">
      <c r="A4" s="93" t="s">
        <v>163</v>
      </c>
      <c r="B4" s="94"/>
      <c r="C4" s="94"/>
      <c r="D4" s="94"/>
      <c r="E4" s="94"/>
      <c r="F4" s="46"/>
      <c r="G4" s="57" t="s">
        <v>191</v>
      </c>
      <c r="H4" s="60"/>
      <c r="I4" s="61"/>
      <c r="J4" s="62" t="s">
        <v>192</v>
      </c>
      <c r="K4" s="62">
        <v>3</v>
      </c>
      <c r="L4" s="72"/>
      <c r="M4" s="74"/>
      <c r="N4" s="75"/>
      <c r="O4" s="76"/>
      <c r="P4" s="76"/>
      <c r="Q4" s="104"/>
      <c r="R4" s="104"/>
      <c r="S4" s="104"/>
      <c r="T4" s="104"/>
      <c r="U4" s="104"/>
      <c r="V4" s="104"/>
      <c r="W4" s="104"/>
      <c r="X4" s="104"/>
      <c r="Y4" s="105"/>
    </row>
    <row r="5" spans="1:25" ht="15.6">
      <c r="A5" s="93" t="s">
        <v>164</v>
      </c>
      <c r="B5" s="94"/>
      <c r="C5" s="94"/>
      <c r="D5" s="94"/>
      <c r="E5" s="94"/>
      <c r="F5" s="46"/>
      <c r="G5" s="57" t="s">
        <v>193</v>
      </c>
      <c r="H5" s="63">
        <f>D12</f>
        <v>94.44444444444444</v>
      </c>
      <c r="I5" s="61"/>
      <c r="J5" s="64" t="s">
        <v>194</v>
      </c>
      <c r="K5" s="64">
        <v>2</v>
      </c>
      <c r="L5" s="72"/>
      <c r="M5" s="77"/>
      <c r="N5" s="75"/>
      <c r="O5" s="78"/>
      <c r="P5" s="78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6">
      <c r="A6" s="11"/>
      <c r="B6" s="12" t="s">
        <v>1</v>
      </c>
      <c r="C6" s="13" t="s">
        <v>76</v>
      </c>
      <c r="D6" s="35"/>
      <c r="E6" s="35" t="s">
        <v>77</v>
      </c>
      <c r="F6" s="47"/>
      <c r="G6" s="57" t="s">
        <v>195</v>
      </c>
      <c r="H6" s="63">
        <f>F12</f>
        <v>100</v>
      </c>
      <c r="I6" s="61"/>
      <c r="J6" s="65" t="s">
        <v>196</v>
      </c>
      <c r="K6" s="65">
        <v>1</v>
      </c>
      <c r="L6" s="72"/>
      <c r="M6" s="77"/>
      <c r="N6" s="75"/>
      <c r="O6" s="79"/>
      <c r="P6" s="79"/>
      <c r="Q6" s="104"/>
      <c r="R6" s="104"/>
      <c r="S6" s="104"/>
      <c r="T6" s="104"/>
      <c r="U6" s="104"/>
      <c r="V6" s="104"/>
      <c r="W6" s="104"/>
      <c r="X6" s="104"/>
      <c r="Y6" s="105"/>
    </row>
    <row r="7" spans="1:25" ht="58.2" thickBot="1">
      <c r="A7" s="11"/>
      <c r="B7" s="12" t="s">
        <v>2</v>
      </c>
      <c r="C7" s="16" t="s">
        <v>78</v>
      </c>
      <c r="D7" s="36"/>
      <c r="E7" s="36" t="s">
        <v>78</v>
      </c>
      <c r="F7" s="48"/>
      <c r="G7" s="57" t="s">
        <v>197</v>
      </c>
      <c r="H7" s="66">
        <f>AVERAGE(H5:H6)</f>
        <v>97.22222222222223</v>
      </c>
      <c r="I7" s="67">
        <v>0.6</v>
      </c>
      <c r="J7" s="68" t="s">
        <v>198</v>
      </c>
      <c r="K7" s="68">
        <v>0</v>
      </c>
      <c r="L7" s="72"/>
      <c r="M7" s="80"/>
      <c r="N7" s="81"/>
      <c r="O7" s="82"/>
      <c r="P7" s="82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8">
      <c r="A8" s="11"/>
      <c r="B8" s="12" t="s">
        <v>3</v>
      </c>
      <c r="C8" s="16" t="s">
        <v>4</v>
      </c>
      <c r="D8" s="16"/>
      <c r="E8" s="16" t="s">
        <v>84</v>
      </c>
      <c r="F8" s="48"/>
      <c r="G8" s="57" t="s">
        <v>199</v>
      </c>
      <c r="H8" s="69" t="s">
        <v>200</v>
      </c>
      <c r="I8" s="70"/>
      <c r="J8" s="70"/>
      <c r="K8" s="70"/>
      <c r="L8" s="72"/>
      <c r="M8" s="83"/>
      <c r="N8" s="84"/>
      <c r="O8" s="84"/>
      <c r="P8" s="84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1"/>
      <c r="B9" s="12" t="s">
        <v>5</v>
      </c>
      <c r="C9" s="16" t="s">
        <v>75</v>
      </c>
      <c r="D9" s="16"/>
      <c r="E9" s="16" t="s">
        <v>75</v>
      </c>
      <c r="F9" s="16"/>
      <c r="G9" s="19"/>
      <c r="H9" s="31"/>
      <c r="I9" s="31"/>
      <c r="J9" s="85"/>
      <c r="K9" s="22" t="s">
        <v>82</v>
      </c>
      <c r="L9" s="22" t="s">
        <v>89</v>
      </c>
      <c r="M9" s="27" t="s">
        <v>97</v>
      </c>
      <c r="N9" s="27" t="s">
        <v>98</v>
      </c>
      <c r="O9" s="27" t="s">
        <v>99</v>
      </c>
      <c r="P9" s="27" t="s">
        <v>100</v>
      </c>
      <c r="Q9" s="27" t="s">
        <v>101</v>
      </c>
      <c r="R9" s="27" t="s">
        <v>102</v>
      </c>
      <c r="S9" s="27" t="s">
        <v>103</v>
      </c>
      <c r="T9" s="27" t="s">
        <v>104</v>
      </c>
      <c r="U9" s="27" t="s">
        <v>109</v>
      </c>
      <c r="V9" s="27" t="s">
        <v>105</v>
      </c>
      <c r="W9" s="27" t="s">
        <v>106</v>
      </c>
      <c r="X9" s="27" t="s">
        <v>107</v>
      </c>
      <c r="Y9" s="27" t="s">
        <v>108</v>
      </c>
    </row>
    <row r="10" spans="1:25" ht="15.6">
      <c r="A10" s="11"/>
      <c r="B10" s="12" t="s">
        <v>8</v>
      </c>
      <c r="C10" s="16">
        <v>50</v>
      </c>
      <c r="D10" s="52">
        <f>0.55*C10</f>
        <v>27.500000000000004</v>
      </c>
      <c r="E10" s="17">
        <v>50</v>
      </c>
      <c r="F10" s="52">
        <f>0.55*E10</f>
        <v>27.500000000000004</v>
      </c>
      <c r="G10" s="22" t="s">
        <v>6</v>
      </c>
      <c r="H10" s="31"/>
      <c r="I10" s="31"/>
      <c r="J10" s="31"/>
      <c r="K10" s="3">
        <v>3</v>
      </c>
      <c r="L10" s="3"/>
      <c r="M10" s="28">
        <v>3</v>
      </c>
      <c r="N10" s="28"/>
      <c r="O10" s="28">
        <v>1</v>
      </c>
      <c r="P10" s="28">
        <v>2</v>
      </c>
      <c r="Q10" s="28"/>
      <c r="R10" s="28"/>
      <c r="S10" s="28"/>
      <c r="T10" s="28">
        <v>2</v>
      </c>
      <c r="U10" s="28"/>
      <c r="V10" s="28">
        <v>3</v>
      </c>
      <c r="W10" s="28">
        <v>3</v>
      </c>
      <c r="X10" s="28">
        <v>3</v>
      </c>
      <c r="Y10" s="28">
        <v>3</v>
      </c>
    </row>
    <row r="11" spans="1:25" ht="15.6">
      <c r="A11" s="11">
        <v>1</v>
      </c>
      <c r="B11" s="6" t="s">
        <v>126</v>
      </c>
      <c r="C11" s="33">
        <v>38</v>
      </c>
      <c r="D11" s="53">
        <f>COUNTIF(C11:C28,"&gt;="&amp;D10)</f>
        <v>17</v>
      </c>
      <c r="E11" s="33">
        <v>41.66666666666667</v>
      </c>
      <c r="F11" s="53">
        <f>COUNTIF(E11:E28,"&gt;="&amp;F10)</f>
        <v>18</v>
      </c>
      <c r="G11" s="22" t="s">
        <v>7</v>
      </c>
      <c r="H11" s="31"/>
      <c r="I11" s="31"/>
      <c r="J11" s="31"/>
      <c r="K11" s="21">
        <v>3</v>
      </c>
      <c r="L11" s="3"/>
      <c r="M11" s="28">
        <v>3</v>
      </c>
      <c r="N11" s="28"/>
      <c r="O11" s="28">
        <v>1</v>
      </c>
      <c r="P11" s="28">
        <v>2</v>
      </c>
      <c r="Q11" s="28"/>
      <c r="R11" s="28"/>
      <c r="S11" s="28"/>
      <c r="T11" s="28">
        <v>2</v>
      </c>
      <c r="U11" s="28"/>
      <c r="V11" s="28">
        <v>3</v>
      </c>
      <c r="W11" s="28">
        <v>3</v>
      </c>
      <c r="X11" s="28">
        <v>3</v>
      </c>
      <c r="Y11" s="28">
        <v>3</v>
      </c>
    </row>
    <row r="12" spans="1:25" ht="15.6">
      <c r="A12" s="11">
        <v>2</v>
      </c>
      <c r="B12" s="6" t="s">
        <v>127</v>
      </c>
      <c r="C12" s="33">
        <v>31</v>
      </c>
      <c r="D12" s="53">
        <f>D11/$A$28*100</f>
        <v>94.44444444444444</v>
      </c>
      <c r="E12" s="33">
        <v>48.333333333333336</v>
      </c>
      <c r="F12" s="53">
        <f>F11/$A$28*100</f>
        <v>100</v>
      </c>
      <c r="G12" s="22" t="s">
        <v>72</v>
      </c>
      <c r="H12" s="31"/>
      <c r="I12" s="31"/>
      <c r="J12" s="31"/>
      <c r="K12" s="21">
        <v>3</v>
      </c>
      <c r="L12" s="3"/>
      <c r="M12" s="28">
        <v>3</v>
      </c>
      <c r="N12" s="28"/>
      <c r="O12" s="28">
        <v>1</v>
      </c>
      <c r="P12" s="28">
        <v>2</v>
      </c>
      <c r="Q12" s="28"/>
      <c r="R12" s="28"/>
      <c r="S12" s="28"/>
      <c r="T12" s="28">
        <v>2</v>
      </c>
      <c r="U12" s="28"/>
      <c r="V12" s="28">
        <v>3</v>
      </c>
      <c r="W12" s="28">
        <v>3</v>
      </c>
      <c r="X12" s="28">
        <v>3</v>
      </c>
      <c r="Y12" s="28">
        <v>3</v>
      </c>
    </row>
    <row r="13" spans="1:25" ht="15.6">
      <c r="A13" s="11">
        <v>3</v>
      </c>
      <c r="B13" s="6" t="s">
        <v>128</v>
      </c>
      <c r="C13" s="33">
        <v>34</v>
      </c>
      <c r="D13" s="33"/>
      <c r="E13" s="33">
        <v>47.5</v>
      </c>
      <c r="F13" s="33"/>
      <c r="G13" s="22" t="s">
        <v>73</v>
      </c>
      <c r="H13" s="31"/>
      <c r="I13" s="31"/>
      <c r="J13" s="31"/>
      <c r="K13" s="21">
        <v>3</v>
      </c>
      <c r="L13" s="3"/>
      <c r="M13" s="28">
        <v>3</v>
      </c>
      <c r="N13" s="28"/>
      <c r="O13" s="28">
        <v>1</v>
      </c>
      <c r="P13" s="28">
        <v>2</v>
      </c>
      <c r="Q13" s="28"/>
      <c r="R13" s="28"/>
      <c r="S13" s="28"/>
      <c r="T13" s="28">
        <v>2</v>
      </c>
      <c r="U13" s="28"/>
      <c r="V13" s="28">
        <v>3</v>
      </c>
      <c r="W13" s="28">
        <v>3</v>
      </c>
      <c r="X13" s="28">
        <v>3</v>
      </c>
      <c r="Y13" s="28">
        <v>3</v>
      </c>
    </row>
    <row r="14" spans="1:25" ht="15.6">
      <c r="A14" s="11">
        <v>4</v>
      </c>
      <c r="B14" s="6" t="s">
        <v>129</v>
      </c>
      <c r="C14" s="33">
        <v>33</v>
      </c>
      <c r="D14" s="33"/>
      <c r="E14" s="33">
        <v>48.333333333333336</v>
      </c>
      <c r="F14" s="33"/>
      <c r="G14" s="22" t="s">
        <v>74</v>
      </c>
      <c r="H14" s="31"/>
      <c r="I14" s="31"/>
      <c r="J14" s="31"/>
      <c r="K14" s="21">
        <v>3</v>
      </c>
      <c r="L14" s="3"/>
      <c r="M14" s="28">
        <v>3</v>
      </c>
      <c r="N14" s="28"/>
      <c r="O14" s="28">
        <v>1</v>
      </c>
      <c r="P14" s="28">
        <v>2</v>
      </c>
      <c r="Q14" s="28"/>
      <c r="R14" s="28"/>
      <c r="S14" s="28"/>
      <c r="T14" s="28">
        <v>2</v>
      </c>
      <c r="U14" s="28"/>
      <c r="V14" s="28">
        <v>3</v>
      </c>
      <c r="W14" s="28">
        <v>3</v>
      </c>
      <c r="X14" s="28">
        <v>3</v>
      </c>
      <c r="Y14" s="28">
        <v>3</v>
      </c>
    </row>
    <row r="15" spans="1:25" ht="15.6">
      <c r="A15" s="11">
        <v>5</v>
      </c>
      <c r="B15" s="6" t="s">
        <v>130</v>
      </c>
      <c r="C15" s="33">
        <v>37</v>
      </c>
      <c r="D15" s="33"/>
      <c r="E15" s="33">
        <v>48.333333333333336</v>
      </c>
      <c r="F15" s="42"/>
      <c r="G15" s="111" t="s">
        <v>91</v>
      </c>
      <c r="H15" s="112"/>
      <c r="I15" s="112"/>
      <c r="J15" s="113"/>
      <c r="K15" s="23">
        <f aca="true" t="shared" si="0" ref="K15:Y15">AVERAGE(K10:K14)</f>
        <v>3</v>
      </c>
      <c r="L15" s="23"/>
      <c r="M15" s="23">
        <f t="shared" si="0"/>
        <v>3</v>
      </c>
      <c r="N15" s="23"/>
      <c r="O15" s="23">
        <f t="shared" si="0"/>
        <v>1</v>
      </c>
      <c r="P15" s="23">
        <f t="shared" si="0"/>
        <v>2</v>
      </c>
      <c r="Q15" s="23"/>
      <c r="R15" s="23"/>
      <c r="S15" s="23"/>
      <c r="T15" s="23">
        <f t="shared" si="0"/>
        <v>2</v>
      </c>
      <c r="U15" s="23"/>
      <c r="V15" s="23">
        <f t="shared" si="0"/>
        <v>3</v>
      </c>
      <c r="W15" s="23">
        <f t="shared" si="0"/>
        <v>3</v>
      </c>
      <c r="X15" s="23">
        <f t="shared" si="0"/>
        <v>3</v>
      </c>
      <c r="Y15" s="23">
        <f t="shared" si="0"/>
        <v>3</v>
      </c>
    </row>
    <row r="16" spans="1:25" ht="15.6">
      <c r="A16" s="11">
        <v>6</v>
      </c>
      <c r="B16" s="6" t="s">
        <v>131</v>
      </c>
      <c r="C16" s="33">
        <v>36</v>
      </c>
      <c r="D16" s="33"/>
      <c r="E16" s="33">
        <v>45.83333333333333</v>
      </c>
      <c r="F16" s="42"/>
      <c r="G16" s="111" t="s">
        <v>83</v>
      </c>
      <c r="H16" s="112"/>
      <c r="I16" s="112"/>
      <c r="J16" s="113"/>
      <c r="K16" s="71">
        <f>K15*$H$7/100</f>
        <v>2.916666666666667</v>
      </c>
      <c r="L16" s="71"/>
      <c r="M16" s="71">
        <f aca="true" t="shared" si="1" ref="M16:Y16">M15*$H$7/100</f>
        <v>2.916666666666667</v>
      </c>
      <c r="N16" s="71"/>
      <c r="O16" s="71">
        <f t="shared" si="1"/>
        <v>0.9722222222222223</v>
      </c>
      <c r="P16" s="71">
        <f t="shared" si="1"/>
        <v>1.9444444444444446</v>
      </c>
      <c r="Q16" s="71"/>
      <c r="R16" s="71"/>
      <c r="S16" s="71"/>
      <c r="T16" s="71">
        <f t="shared" si="1"/>
        <v>1.9444444444444446</v>
      </c>
      <c r="U16" s="71"/>
      <c r="V16" s="71">
        <f t="shared" si="1"/>
        <v>2.916666666666667</v>
      </c>
      <c r="W16" s="71">
        <f t="shared" si="1"/>
        <v>2.916666666666667</v>
      </c>
      <c r="X16" s="71">
        <f t="shared" si="1"/>
        <v>2.916666666666667</v>
      </c>
      <c r="Y16" s="71">
        <f t="shared" si="1"/>
        <v>2.916666666666667</v>
      </c>
    </row>
    <row r="17" spans="1:25" ht="15">
      <c r="A17" s="11">
        <v>7</v>
      </c>
      <c r="B17" s="6" t="s">
        <v>132</v>
      </c>
      <c r="C17" s="33">
        <v>33</v>
      </c>
      <c r="D17" s="33"/>
      <c r="E17" s="33">
        <v>40.833333333333336</v>
      </c>
      <c r="F17" s="50"/>
      <c r="G17" s="121"/>
      <c r="H17" s="122"/>
      <c r="I17" s="122"/>
      <c r="J17" s="122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1">
        <v>8</v>
      </c>
      <c r="B18" s="6" t="s">
        <v>133</v>
      </c>
      <c r="C18" s="33">
        <v>34</v>
      </c>
      <c r="D18" s="33"/>
      <c r="E18" s="33">
        <v>47.5</v>
      </c>
      <c r="F18" s="51"/>
      <c r="G18" s="44"/>
      <c r="H18" s="44"/>
      <c r="I18" s="44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">
        <v>9</v>
      </c>
      <c r="B19" s="6" t="s">
        <v>134</v>
      </c>
      <c r="C19" s="33">
        <v>36</v>
      </c>
      <c r="D19" s="33"/>
      <c r="E19" s="33">
        <v>48.333333333333336</v>
      </c>
      <c r="F19" s="42"/>
      <c r="G19" s="123"/>
      <c r="H19" s="124"/>
      <c r="I19" s="125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1">
        <v>10</v>
      </c>
      <c r="B20" s="6" t="s">
        <v>135</v>
      </c>
      <c r="C20" s="33">
        <v>35</v>
      </c>
      <c r="D20" s="33"/>
      <c r="E20" s="33">
        <v>45</v>
      </c>
      <c r="F20" s="33"/>
      <c r="G20" s="30"/>
      <c r="H20" s="119"/>
      <c r="I20" s="120"/>
      <c r="J20" s="43"/>
      <c r="K20" s="45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1">
        <v>11</v>
      </c>
      <c r="B21" s="6" t="s">
        <v>136</v>
      </c>
      <c r="C21" s="33">
        <v>36</v>
      </c>
      <c r="D21" s="33"/>
      <c r="E21" s="33">
        <v>41.66666666666667</v>
      </c>
      <c r="F21" s="33"/>
      <c r="G21" s="30"/>
      <c r="H21" s="119"/>
      <c r="I21" s="120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1">
        <v>12</v>
      </c>
      <c r="B22" s="6" t="s">
        <v>137</v>
      </c>
      <c r="C22" s="33">
        <v>36</v>
      </c>
      <c r="D22" s="33"/>
      <c r="E22" s="33">
        <v>45</v>
      </c>
      <c r="F22" s="51"/>
      <c r="G22" s="44"/>
      <c r="H22" s="44"/>
      <c r="I22" s="44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1">
        <v>13</v>
      </c>
      <c r="B23" s="6" t="s">
        <v>138</v>
      </c>
      <c r="C23" s="33">
        <v>33</v>
      </c>
      <c r="D23" s="33"/>
      <c r="E23" s="33">
        <v>29.166666666666668</v>
      </c>
      <c r="F23" s="51"/>
      <c r="G23" s="44"/>
      <c r="H23" s="44"/>
      <c r="I23" s="44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1">
        <v>14</v>
      </c>
      <c r="B24" s="6" t="s">
        <v>139</v>
      </c>
      <c r="C24" s="33">
        <v>31</v>
      </c>
      <c r="D24" s="33"/>
      <c r="E24" s="33">
        <v>48.333333333333336</v>
      </c>
      <c r="F24" s="51"/>
      <c r="G24" s="44"/>
      <c r="H24" s="44"/>
      <c r="I24" s="44"/>
      <c r="J24" s="43"/>
      <c r="K24" s="43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1">
        <v>15</v>
      </c>
      <c r="B25" s="6" t="s">
        <v>140</v>
      </c>
      <c r="C25" s="33">
        <v>33</v>
      </c>
      <c r="D25" s="33"/>
      <c r="E25" s="33">
        <v>49.166666666666664</v>
      </c>
      <c r="F25" s="5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1">
        <v>16</v>
      </c>
      <c r="B26" s="6" t="s">
        <v>141</v>
      </c>
      <c r="C26" s="33">
        <v>32</v>
      </c>
      <c r="D26" s="33"/>
      <c r="E26" s="33">
        <v>48.333333333333336</v>
      </c>
      <c r="F26" s="5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1">
        <v>17</v>
      </c>
      <c r="B27" s="6" t="s">
        <v>142</v>
      </c>
      <c r="C27" s="33">
        <v>23</v>
      </c>
      <c r="D27" s="33"/>
      <c r="E27" s="33">
        <v>45</v>
      </c>
      <c r="F27" s="51"/>
      <c r="G27" s="1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1">
        <v>18</v>
      </c>
      <c r="B28" s="6" t="s">
        <v>143</v>
      </c>
      <c r="C28" s="33">
        <v>30</v>
      </c>
      <c r="D28" s="33"/>
      <c r="E28" s="33">
        <v>45.83333333333333</v>
      </c>
      <c r="F28" s="5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  <row r="36" ht="15">
      <c r="I36" s="11"/>
    </row>
    <row r="37" ht="15">
      <c r="I37" s="11"/>
    </row>
    <row r="38" ht="15">
      <c r="I38" s="11"/>
    </row>
    <row r="39" ht="15">
      <c r="I39" s="11"/>
    </row>
    <row r="40" ht="15">
      <c r="I40" s="11"/>
    </row>
  </sheetData>
  <mergeCells count="12">
    <mergeCell ref="H21:I21"/>
    <mergeCell ref="G15:J15"/>
    <mergeCell ref="G16:J16"/>
    <mergeCell ref="G17:J17"/>
    <mergeCell ref="G19:I19"/>
    <mergeCell ref="H20:I20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deepak sahu</cp:lastModifiedBy>
  <dcterms:created xsi:type="dcterms:W3CDTF">2021-09-06T09:19:21Z</dcterms:created>
  <dcterms:modified xsi:type="dcterms:W3CDTF">2023-01-28T04:19:52Z</dcterms:modified>
  <cp:category/>
  <cp:version/>
  <cp:contentType/>
  <cp:contentStatus/>
</cp:coreProperties>
</file>